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92" firstSheet="1" activeTab="1"/>
  </bookViews>
  <sheets>
    <sheet name="приложение 7.1 (2)" sheetId="1" state="hidden" r:id="rId1"/>
    <sheet name="приложение 7.1" sheetId="2" r:id="rId2"/>
    <sheet name="приложение 7.2" sheetId="3" r:id="rId3"/>
    <sheet name="приложение 10" sheetId="4" state="hidden" r:id="rId4"/>
    <sheet name="приложение 11.1 форма" sheetId="5" state="hidden" r:id="rId5"/>
    <sheet name="приложение 11.2 форма" sheetId="6" state="hidden" r:id="rId6"/>
    <sheet name="приложение 8" sheetId="7" r:id="rId7"/>
    <sheet name="приложение 9" sheetId="8" r:id="rId8"/>
    <sheet name="приложение 11.1" sheetId="9" r:id="rId9"/>
    <sheet name="приложение 11.2" sheetId="10" r:id="rId10"/>
    <sheet name="приложение 12" sheetId="11" r:id="rId11"/>
    <sheet name="приложение 13" sheetId="12" r:id="rId12"/>
  </sheets>
  <definedNames>
    <definedName name="_xlnm.Print_Area" localSheetId="1">'приложение 7.1'!$A$1:$W$33</definedName>
    <definedName name="_xlnm.Print_Area" localSheetId="0">'приложение 7.1 (2)'!$A$1:$W$33</definedName>
    <definedName name="_xlnm.Print_Area" localSheetId="6">'приложение 8'!$A$1:$M$46</definedName>
  </definedNames>
  <calcPr fullCalcOnLoad="1"/>
</workbook>
</file>

<file path=xl/sharedStrings.xml><?xml version="1.0" encoding="utf-8"?>
<sst xmlns="http://schemas.openxmlformats.org/spreadsheetml/2006/main" count="1465" uniqueCount="427">
  <si>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</si>
  <si>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</si>
  <si>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</si>
  <si>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</si>
  <si>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</si>
  <si>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</si>
  <si>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</si>
  <si>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</si>
  <si>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</si>
  <si>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</si>
  <si>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</si>
  <si>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</si>
  <si>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</si>
  <si>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с НДС</t>
  </si>
  <si>
    <t>Плановый объем финансирования, млн. руб.*</t>
  </si>
  <si>
    <t>Фактически профинансировано, млн. руб.</t>
  </si>
  <si>
    <t>Оклонение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</si>
  <si>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</si>
  <si>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Приложение  № 13</t>
  </si>
  <si>
    <t>Приложение  № 11.2</t>
  </si>
  <si>
    <t>Приложение  № 11.1</t>
  </si>
  <si>
    <t>Приложение  №  7.2</t>
  </si>
  <si>
    <t>Приложение  № 7.1</t>
  </si>
  <si>
    <t>Отчет о ходе реализации проектов (заполняется для наиболее значимых проектов*)
(представляется ежеквартально)</t>
  </si>
  <si>
    <t>Отчет об исполнении сетевых графиков строительства проектов 
(представляется ежеквартально)</t>
  </si>
  <si>
    <t>I. Контрольные  этапы реализации инвестиционного проекта для генерирующих компаний
(представляется ежеквартально)</t>
  </si>
  <si>
    <t>Генерирующие объекты</t>
  </si>
  <si>
    <t>мощность, МВт</t>
  </si>
  <si>
    <t>Иные 
объекты</t>
  </si>
  <si>
    <t>Нормативный 
срок службы, 
лет</t>
  </si>
  <si>
    <t>тепловая энергия, 
Гкал/час</t>
  </si>
  <si>
    <t>* Заполняется согласно приложению 3.2.</t>
  </si>
  <si>
    <t>№ п/п</t>
  </si>
  <si>
    <t>1.</t>
  </si>
  <si>
    <t>1.1.</t>
  </si>
  <si>
    <t>1.2.</t>
  </si>
  <si>
    <t>2.</t>
  </si>
  <si>
    <t>2.1.</t>
  </si>
  <si>
    <t>2.2.</t>
  </si>
  <si>
    <t>2.3.</t>
  </si>
  <si>
    <t>2.4.</t>
  </si>
  <si>
    <t>4.1.</t>
  </si>
  <si>
    <t>4.2.</t>
  </si>
  <si>
    <t>4.3.</t>
  </si>
  <si>
    <t>5.1.</t>
  </si>
  <si>
    <t>5.2.</t>
  </si>
  <si>
    <t>1.3.</t>
  </si>
  <si>
    <t>№№</t>
  </si>
  <si>
    <t>Источник финансирования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</si>
  <si>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</si>
  <si>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</si>
  <si>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</si>
  <si>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</si>
  <si>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</si>
  <si>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</si>
  <si>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</si>
  <si>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</si>
  <si>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</si>
  <si>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</si>
  <si>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</si>
  <si>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</si>
  <si>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</si>
  <si>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</si>
  <si>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</si>
  <si>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</si>
  <si>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</si>
  <si>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</si>
  <si>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</si>
  <si>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II.</t>
  </si>
  <si>
    <t>Наименование объекта</t>
  </si>
  <si>
    <t xml:space="preserve">ВСЕГО, </t>
  </si>
  <si>
    <t>I.</t>
  </si>
  <si>
    <t>1.1.2.</t>
  </si>
  <si>
    <t>Ввод мощностей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</si>
  <si>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</si>
  <si>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</si>
  <si>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</si>
  <si>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</si>
  <si>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</si>
  <si>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</si>
  <si>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Новое строительство</t>
  </si>
  <si>
    <t>2.5.</t>
  </si>
  <si>
    <t>Наименование проекта</t>
  </si>
  <si>
    <t>МВт, Гкал/час, км, МВА</t>
  </si>
  <si>
    <t>млн.рублей</t>
  </si>
  <si>
    <t>в том числе</t>
  </si>
  <si>
    <t>4.4.</t>
  </si>
  <si>
    <t>4.5.</t>
  </si>
  <si>
    <t>4.6.</t>
  </si>
  <si>
    <t>5.3.</t>
  </si>
  <si>
    <t>EBITDA</t>
  </si>
  <si>
    <t>2.6.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</si>
  <si>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</si>
  <si>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</si>
  <si>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</si>
  <si>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</si>
  <si>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</si>
  <si>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</si>
  <si>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</si>
  <si>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</si>
  <si>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</si>
  <si>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</si>
  <si>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Вывод мощностей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</si>
  <si>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</si>
  <si>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</si>
  <si>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</si>
  <si>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</si>
  <si>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</si>
  <si>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</si>
  <si>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</si>
  <si>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</si>
  <si>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Отклонение ***</t>
  </si>
  <si>
    <t>факт**</t>
  </si>
  <si>
    <t>** накопленным итогом за год</t>
  </si>
  <si>
    <t>план**</t>
  </si>
  <si>
    <t>факт***</t>
  </si>
  <si>
    <t>6.1.</t>
  </si>
  <si>
    <t>6.2.</t>
  </si>
  <si>
    <t>6.3.</t>
  </si>
  <si>
    <t>6.4.</t>
  </si>
  <si>
    <t>по состоянию на ____ 20_____ г.</t>
  </si>
  <si>
    <t xml:space="preserve">№ п/п
п/п
</t>
  </si>
  <si>
    <t>Наименование</t>
  </si>
  <si>
    <t>Тип</t>
  </si>
  <si>
    <t xml:space="preserve">Предпроектный этап </t>
  </si>
  <si>
    <t xml:space="preserve">Выбор площадки строительства </t>
  </si>
  <si>
    <t xml:space="preserve">событие </t>
  </si>
  <si>
    <t>Проведение инженерных изысканий на выбранной площадке строительства</t>
  </si>
  <si>
    <t>работа</t>
  </si>
  <si>
    <t>Проектный этап</t>
  </si>
  <si>
    <t>Заключение договора на разработку ТЭО</t>
  </si>
  <si>
    <t>событие</t>
  </si>
  <si>
    <t>Заключение договора на разработку рабочего проекта</t>
  </si>
  <si>
    <t>Разработка и утверждение ТЭО</t>
  </si>
  <si>
    <t>Разработка рабочего проекта</t>
  </si>
  <si>
    <t>Получение положительного заключения государственной экспертизы на ТЭО</t>
  </si>
  <si>
    <t>Получение разрешения на строительство</t>
  </si>
  <si>
    <t>Организационный этап</t>
  </si>
  <si>
    <t>3.1.</t>
  </si>
  <si>
    <t>Заключение договора с генеральным подрядчиком (EPC, EPCM) или договоров с основными подрядчиками</t>
  </si>
  <si>
    <t>3.2.</t>
  </si>
  <si>
    <t>Получение правоустанавливающих документов на земельный участк под строительство</t>
  </si>
  <si>
    <t>3.3.</t>
  </si>
  <si>
    <t xml:space="preserve">Заключение договоров на поставщику основного оборудования </t>
  </si>
  <si>
    <t>3.3.1.</t>
  </si>
  <si>
    <t>График поставки основного оборудования на объект</t>
  </si>
  <si>
    <t>Строительные работы</t>
  </si>
  <si>
    <t>Подготовка площадки строительства</t>
  </si>
  <si>
    <t xml:space="preserve">Строительство основных сооружений (главного корпуса, гидротехнических сооружений, объектов топливного хозяйства, технического водоснабжения и др.) </t>
  </si>
  <si>
    <t>Сдача основных сооружений под монтаж оборудования</t>
  </si>
  <si>
    <t>Монтаж и ввод в работу грузоподъёмных механизмов для монтажа основного оборудования</t>
  </si>
  <si>
    <t>Монтаж  основного оборудования и трубопроводов</t>
  </si>
  <si>
    <t>Монтаж электротехнического оборудования и КиП</t>
  </si>
  <si>
    <t>Реализация схемы выдачи мощности (в объеме обязательств ГК)</t>
  </si>
  <si>
    <t>Заявка в сетевую компанию на технологическое присоединение</t>
  </si>
  <si>
    <t>Заключение договора с сетевой компанией на ТП. Получение и соглаование ТУ и ТП</t>
  </si>
  <si>
    <t>Разработка и согласование предпроектной внестадийной работы "Схема выдачи мощности"</t>
  </si>
  <si>
    <t>5.4.</t>
  </si>
  <si>
    <t>Заключение договора на реалиацию схемы выдачи мощности с согласованием графика строительства</t>
  </si>
  <si>
    <t>5.5.</t>
  </si>
  <si>
    <t>Разработка рабочей документацией сетевого строительства ГК (если таковое требуется для реализации СВМ)</t>
  </si>
  <si>
    <t>5.6.</t>
  </si>
  <si>
    <t>Реализация сетевого строительства ГК (если таковое требуется для реализации СВМ)</t>
  </si>
  <si>
    <t>Испытания и ввод в эксплуатацию</t>
  </si>
  <si>
    <t xml:space="preserve">Индивидуальные испытания оборудования и функциональные испытания отдельных систем. </t>
  </si>
  <si>
    <t>Комплексное опробование оборудования</t>
  </si>
  <si>
    <t>Готовность оборудования (ОРУ, ЗРУ) для технологического присоединения к электрическим сетям</t>
  </si>
  <si>
    <t>Ввод объекта в эксплуатацию (получение разрешения на ввод объекта в эксплуатацию и подписание акта приемочной комиссии о приемке в эксплуатацию законченного строительством объекта).</t>
  </si>
  <si>
    <t>II. Контрольные этапы реализации инвестиционного проекта для сетевых компаний</t>
  </si>
  <si>
    <t>Предпроектный и проектный этап</t>
  </si>
  <si>
    <t>Получение заявки на ТП</t>
  </si>
  <si>
    <t>Разработка и выдача ТУ на ТП</t>
  </si>
  <si>
    <t>Заключение договора на разработку проетной документации</t>
  </si>
  <si>
    <t>Получение положительного заключения государственной экспертизы на проектную документацию</t>
  </si>
  <si>
    <t>1.5.</t>
  </si>
  <si>
    <t>Утверждение проектной документации</t>
  </si>
  <si>
    <t>1.6.</t>
  </si>
  <si>
    <t>Разработка рабочей документации</t>
  </si>
  <si>
    <t>Заключение договора  подряда (допсоглашения к договору)</t>
  </si>
  <si>
    <t>Получение правоустанавливающих документов для выделения земельного участка под строительство</t>
  </si>
  <si>
    <t>Получение разрешительной документации для реализации СВМ</t>
  </si>
  <si>
    <t>Сетевое строительство (реконструкция) и пусконаладочные работы</t>
  </si>
  <si>
    <t>я</t>
  </si>
  <si>
    <t>Подготовка площадки строительства для подстанций, трассы – для ЛЭП</t>
  </si>
  <si>
    <t>Поставка основного оборудования</t>
  </si>
  <si>
    <t>Монтаж основного оборудования</t>
  </si>
  <si>
    <t>3.4.</t>
  </si>
  <si>
    <t>Пусконаладочные работы</t>
  </si>
  <si>
    <t>3.5.</t>
  </si>
  <si>
    <t>Завершение строительства</t>
  </si>
  <si>
    <t xml:space="preserve">Комплексное опробование оборудования </t>
  </si>
  <si>
    <t>Оформление (подписание) актов об осуществлении технологического присоединения к электрическим сетям</t>
  </si>
  <si>
    <t xml:space="preserve">Получение разрешения на ввод объекта в эксплуатацию. </t>
  </si>
  <si>
    <t xml:space="preserve"> Ввод в эксплуатацию объекта сетевого строительства</t>
  </si>
  <si>
    <t>Создание систем противоаварийной и режимной автоматики</t>
  </si>
  <si>
    <t>Технические характеристики</t>
  </si>
  <si>
    <t>Сроки 
реализации 
проекта</t>
  </si>
  <si>
    <t>№ 
п/п</t>
  </si>
  <si>
    <t>Заключение 
Главгос
экспертизы 
России (+;-)</t>
  </si>
  <si>
    <t>Разрешение 
на строи
тельство (+;-)</t>
  </si>
  <si>
    <t>мощность, 
МВт, МВА</t>
  </si>
  <si>
    <t>выработка, млн.кВт/ч</t>
  </si>
  <si>
    <t>длина 
ВЛ,
км</t>
  </si>
  <si>
    <t>Наименование направления/
проекта 
инвестиционной 
программы</t>
  </si>
  <si>
    <t>Год начала
строительства</t>
  </si>
  <si>
    <t>Год ввода в 
эксплуатацию</t>
  </si>
  <si>
    <t>Наличие исходно-разрешительной документации</t>
  </si>
  <si>
    <t>Утвержденная  
проектно-сметная 
документация
(+;-)</t>
  </si>
  <si>
    <t>Оформленный 
в соответствии 
с законо
дательством 
землеотвод (+;-)</t>
  </si>
  <si>
    <t>к приказу Минэнерго России</t>
  </si>
  <si>
    <t>Утверждаю</t>
  </si>
  <si>
    <t>руководитель организации</t>
  </si>
  <si>
    <t>(подпись)</t>
  </si>
  <si>
    <t>«___»________ 20__ года</t>
  </si>
  <si>
    <t>М.П.</t>
  </si>
  <si>
    <t>Прочее новое строительство</t>
  </si>
  <si>
    <t>Объем финансирования
 [отчетный год]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</si>
  <si>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</si>
  <si>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</si>
  <si>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</si>
  <si>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от «___»________2010 г. №____</t>
  </si>
  <si>
    <t>Приложение  № 8</t>
  </si>
  <si>
    <t>Приложение  № 10</t>
  </si>
  <si>
    <t>для ОГК/ТГК, в том числе</t>
  </si>
  <si>
    <t>ДПМ</t>
  </si>
  <si>
    <t>вне ДПМ</t>
  </si>
  <si>
    <t>Приложение  № 12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</si>
  <si>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</si>
  <si>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</si>
  <si>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</si>
  <si>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</si>
  <si>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</si>
  <si>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</si>
  <si>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</si>
  <si>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</si>
  <si>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</si>
  <si>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за отчетный 
квартал</t>
  </si>
  <si>
    <t>Остаток собственных средств на начало года</t>
  </si>
  <si>
    <t>за отчетный квартал</t>
  </si>
  <si>
    <t>Освоено 
(закрыто актами 
выполненных работ)
млн.рублей</t>
  </si>
  <si>
    <t>1.1.4.</t>
  </si>
  <si>
    <t>Местоположение объекта (субъект РФ, населенный пункт)</t>
  </si>
  <si>
    <t>Тип проекта</t>
  </si>
  <si>
    <t>[модернизация/ реконструкция/ новое строительство/расширение]</t>
  </si>
  <si>
    <t>Вводимая мощность (в том числе прирост)</t>
  </si>
  <si>
    <t>Срок ввода объекта</t>
  </si>
  <si>
    <t>[срок, установленный инвестиционной программой]</t>
  </si>
  <si>
    <t>Фактическая стадия реализации проекта на отчётную дату</t>
  </si>
  <si>
    <t>[проектирование/ строительство/ незавершенное строительство – приостановлено/ законсервировано]</t>
  </si>
  <si>
    <t>Проектная документация</t>
  </si>
  <si>
    <t>1. Кем, когда принято решение о строительстве объекта (реквизиты документа)</t>
  </si>
  <si>
    <t>2. Кем, когда разработана проектная документация (разработана/не разработана (фактическое состояние), наименование проектной организации, утверждена/не утверждена, год утверждения, реквизиты документа)</t>
  </si>
  <si>
    <t>3. Прохождение проектной документацией государственной экспертизы, утверждение документации (утверждена/не утверждена, наименование ведомства, проводящего экспертизу, когда выдано заключение, реквизиты документа**)</t>
  </si>
  <si>
    <t>Землеотвод</t>
  </si>
  <si>
    <t xml:space="preserve"> - наличие землеотвода (кем, когда утверждено, реквизиты документа)</t>
  </si>
  <si>
    <t>Исходно-разрешительная документация</t>
  </si>
  <si>
    <t xml:space="preserve"> - наличие разрешения на строительство (кем, когда выдано, реквизиты документа)</t>
  </si>
  <si>
    <t>Прогнозное/ проектное топливо (основное и резервное)</t>
  </si>
  <si>
    <t>[вид, тип топлива, заключение договоров на поставку топлива]</t>
  </si>
  <si>
    <t>Прогнозный объем потребления топлива</t>
  </si>
  <si>
    <t>Топливообеспечение</t>
  </si>
  <si>
    <t>[наличие подтверждения возможности поставки необходимых объемов топлива, стадия согласования с поставщиком/транспортировщиком топлива, наличие каких-либо проблем с топливообеспечением объекта, наличие согласования топливного режима с указанием даты, начиная с которой подтверждено обеспечение топливом]</t>
  </si>
  <si>
    <t>Технологическое присоединение объекта к электрической сети:</t>
  </si>
  <si>
    <t xml:space="preserve"> - заключение договора на технологическое присоединение (с указанием даты технологического присоединения к электрическим сетям)</t>
  </si>
  <si>
    <t>- разработка схемы выдачи мощности</t>
  </si>
  <si>
    <t>- получение технических условий на технологическое присоединение</t>
  </si>
  <si>
    <t>- договор на реализацию СВМ и график реализации СВМ</t>
  </si>
  <si>
    <t>Сметная стоимость проекта в ценах _____ года с НДС, млн. руб.</t>
  </si>
  <si>
    <t>Документ, в соответствии с которым определена стоимость проекта</t>
  </si>
  <si>
    <t>Стоимость по результатам проведенных закупок с НДС, млн. руб.</t>
  </si>
  <si>
    <t>Объем заключенных на отчётную дату договоров по проекту, млн. руб.</t>
  </si>
  <si>
    <t xml:space="preserve"> - по договорам подряда (в разбивке по каждому подрядчику и по договорам):</t>
  </si>
  <si>
    <t>объем заключенного договора в ценах ______ года с НДС, млн. руб.</t>
  </si>
  <si>
    <t>% от сметной стоимости проекта</t>
  </si>
  <si>
    <t>оплачено по договору, млн. руб.</t>
  </si>
  <si>
    <t>освоено по договору, млн. руб.</t>
  </si>
  <si>
    <t xml:space="preserve"> - по договорам поставки основного оборудования (в разбивке по каждому поставщику и по договорам):</t>
  </si>
  <si>
    <t xml:space="preserve"> - по прочим договорам (в разбивке по каждому контрагенту и по договорам)</t>
  </si>
  <si>
    <t>% законтрактованности объекта непосредственно с изготовителями и поставщиками</t>
  </si>
  <si>
    <t xml:space="preserve"> - СМР, %</t>
  </si>
  <si>
    <t xml:space="preserve"> - поставка основного оборудования, %</t>
  </si>
  <si>
    <t xml:space="preserve"> - разработка проектной документации и рабочей документации, %</t>
  </si>
  <si>
    <t>% оплаты по объекту(предоплата)</t>
  </si>
  <si>
    <t>всего оплачено по объекту</t>
  </si>
  <si>
    <t>%  освоения по объекту за отчетный период</t>
  </si>
  <si>
    <t>всего освоено по объекту</t>
  </si>
  <si>
    <t>Участники реализации инвестиционного проекта:</t>
  </si>
  <si>
    <t>[юридическое лицо, вид услуг/ подряда, предмет договора, дата заключения/ расторжения и номер договора/ соглашений к договору]</t>
  </si>
  <si>
    <t>- заказчик-застройщик</t>
  </si>
  <si>
    <t>- проектно-изыскательские организации</t>
  </si>
  <si>
    <t>- технические агенты</t>
  </si>
  <si>
    <t>- подрядчики</t>
  </si>
  <si>
    <t>- поставщики основного оборудования</t>
  </si>
  <si>
    <t>Перечень субподрядных организаций, участвующих в строительстве объекта</t>
  </si>
  <si>
    <t>Количество строительно-монтажного персонала на площадке строительства энергообъекта</t>
  </si>
  <si>
    <t xml:space="preserve"> - строительный персонал</t>
  </si>
  <si>
    <t xml:space="preserve"> - монтажный персонал</t>
  </si>
  <si>
    <t>Основное оборудование</t>
  </si>
  <si>
    <t>[наименование, количество, краткие технические характеристики, сроки изготовления/ поставки, место хранения]</t>
  </si>
  <si>
    <t>График поставки основного оборудования</t>
  </si>
  <si>
    <t xml:space="preserve"> - дата поставки</t>
  </si>
  <si>
    <t xml:space="preserve"> - задержки в поставке</t>
  </si>
  <si>
    <t xml:space="preserve"> - причины задержек</t>
  </si>
  <si>
    <t>Фактическое состояние реализации инвестиционного проекта в срок</t>
  </si>
  <si>
    <t>[возможность реализации в установленный срок, отставание от установленного срока, причины отставания, возможный срок ввода объекта]</t>
  </si>
  <si>
    <t>Факты и события, влияющие на ход реализации проекта, проблемные вопросы:</t>
  </si>
  <si>
    <t>[описание факта или события, ссылки на документы, влияние факта/ события на срок реализации проекта в месяцах, принятые меры по устранению причин отставаний и выявленных нарушений, исключающие их повторение]</t>
  </si>
  <si>
    <t xml:space="preserve"> - выявленные нарушения договоров подряда,</t>
  </si>
  <si>
    <t xml:space="preserve"> - рекламации к заводам - изготовителям и поставщикам,</t>
  </si>
  <si>
    <t xml:space="preserve"> - предписания надзорных органов,</t>
  </si>
  <si>
    <t xml:space="preserve"> - дефицит источников финансирования и др.,</t>
  </si>
  <si>
    <t xml:space="preserve"> - другое (расшифровать)</t>
  </si>
  <si>
    <t>* Если выполняется любой из нижеперечисленных критериев:</t>
  </si>
  <si>
    <t xml:space="preserve">     1. Проекты, финансируемые полностью или частично за счет средств федерального бюджета, и/или включенные в Федеральные целевые программы.</t>
  </si>
  <si>
    <t xml:space="preserve">     2. Объекты выдачи мощности ТЭС, ГЭС, АЭС.</t>
  </si>
  <si>
    <t xml:space="preserve">     3. Генерирующие объекты мощностью свыше 100 МВт.</t>
  </si>
  <si>
    <t xml:space="preserve">     4. Проекты, имеющие федеральное значение (объекты энергоснабжения Олимпиады в г. Сочи, саммита АТЭС в г. Владивосток, ВСТО и др.).</t>
  </si>
  <si>
    <t xml:space="preserve">     5. Проекты сметной стоимостью свыше 3 млрд. руб. (в текущих ценах с НДС)</t>
  </si>
  <si>
    <t xml:space="preserve">     6. Объекты, предусмотренные Генеральной схемой размещения объектов электроэнергетики до 2020 года.</t>
  </si>
  <si>
    <t>** Копии положительного заключения Госэкспертизы по ПСД, сводного сметного расчета  необходимо представить в Минэнерго России</t>
  </si>
  <si>
    <t>Руководитель организации</t>
  </si>
  <si>
    <t xml:space="preserve">                (подпись)                                                 (Ф.И.О.)</t>
  </si>
  <si>
    <t>Печать</t>
  </si>
  <si>
    <t xml:space="preserve">Отчетный период ____________ </t>
  </si>
  <si>
    <t>№ пункта укрупненного сетевого графика</t>
  </si>
  <si>
    <t>Наименование этапов основных работ (с учетом подготовительного периода до начала строительства) по общему сетевому графику *</t>
  </si>
  <si>
    <t>Сроки выполнения задач по укрупненному сетевому графику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</si>
  <si>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</si>
  <si>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</si>
  <si>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</si>
  <si>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</si>
  <si>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План</t>
  </si>
  <si>
    <t>Факт</t>
  </si>
  <si>
    <t>начало</t>
  </si>
  <si>
    <t>окончание</t>
  </si>
  <si>
    <t>Наименование показателя</t>
  </si>
  <si>
    <t xml:space="preserve">Метод учета </t>
  </si>
  <si>
    <t>Выручка</t>
  </si>
  <si>
    <t>Чистая прибыль</t>
  </si>
  <si>
    <t xml:space="preserve">Направления распределения чистой прибыли: </t>
  </si>
  <si>
    <t>дивиденды</t>
  </si>
  <si>
    <t xml:space="preserve">другое (расшифровать) </t>
  </si>
  <si>
    <t xml:space="preserve">Дебиторская задолженность, в т.ч.: </t>
  </si>
  <si>
    <t xml:space="preserve">    покупатели и заказчики</t>
  </si>
  <si>
    <t xml:space="preserve">    авансы выданные</t>
  </si>
  <si>
    <t>Собственный капитал</t>
  </si>
  <si>
    <t xml:space="preserve">* Заемный капитал (долгосрочные обязательства), в т.ч.: </t>
  </si>
  <si>
    <t>кредиты</t>
  </si>
  <si>
    <t>облигационные займы</t>
  </si>
  <si>
    <t>займы организаций</t>
  </si>
  <si>
    <t xml:space="preserve">прочее </t>
  </si>
  <si>
    <t>Краткосрочные обязательства, в т.ч.:</t>
  </si>
  <si>
    <t xml:space="preserve">кредиты и займы* </t>
  </si>
  <si>
    <t xml:space="preserve">кредиторская задолженность, в т.ч.: </t>
  </si>
  <si>
    <t xml:space="preserve"> по строительству</t>
  </si>
  <si>
    <t>по ремонтам</t>
  </si>
  <si>
    <t>по поставкам топлива</t>
  </si>
  <si>
    <t>Сумма процентов, выплаченых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</si>
  <si>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</si>
  <si>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</si>
  <si>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</si>
  <si>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 xml:space="preserve">Обеспеченность источниками финансирования </t>
  </si>
  <si>
    <t>Дефицит финансирования</t>
  </si>
  <si>
    <t xml:space="preserve">Оценка кредитного потенциала </t>
  </si>
  <si>
    <t xml:space="preserve">Собственная оценка кредитного потенциала: </t>
  </si>
  <si>
    <t xml:space="preserve">    на 2010 г. </t>
  </si>
  <si>
    <t xml:space="preserve">    на период 2010-2012 гг.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</si>
  <si>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</si>
  <si>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</t>
  </si>
  <si>
    <t>Приложение  № 9</t>
  </si>
  <si>
    <t xml:space="preserve">Остаток стоимости на начало года * </t>
  </si>
  <si>
    <t>Осталось профинансировать по результатам отчетного периода *</t>
  </si>
  <si>
    <t>Наименование объекта*</t>
  </si>
  <si>
    <t>Технические характеристики созданных объектов</t>
  </si>
  <si>
    <t xml:space="preserve">Подстанции </t>
  </si>
  <si>
    <t>Линии электропередачи</t>
  </si>
  <si>
    <t>год ввода в эксплуатацию</t>
  </si>
  <si>
    <t>-</t>
  </si>
  <si>
    <t>I</t>
  </si>
  <si>
    <t>Событие</t>
  </si>
  <si>
    <t>Не требуется</t>
  </si>
  <si>
    <t>Подготовка площадки строительства для трассы – для ЛЭП</t>
  </si>
  <si>
    <t>Реконструкция электрических сетей п.Куяр, РМЭ для повышения надежности электроснабжения путем выноса существующих ВЛ-6кВ фидер-607 и фидер -610 из лесного массива и замены неизолированного провода ВЛ-6кВ фидер -616 на СИП -3 на головном участке и КЛ-6кВ на ответвление на ул.Широкую.</t>
  </si>
  <si>
    <t>Процент исполнения работ за весь период
(%)</t>
  </si>
  <si>
    <t>Прочее техническое перевооружение и реконструкция</t>
  </si>
  <si>
    <t>ВСЕГО</t>
  </si>
  <si>
    <t>2017 г.</t>
  </si>
  <si>
    <t>1 кв.</t>
  </si>
  <si>
    <t xml:space="preserve">2 кв. </t>
  </si>
  <si>
    <t xml:space="preserve">3 кв. </t>
  </si>
  <si>
    <t xml:space="preserve">4 кв. </t>
  </si>
  <si>
    <t>да</t>
  </si>
  <si>
    <t>Утверждаю:</t>
  </si>
  <si>
    <t>от «24» марта 2010 г. №114</t>
  </si>
  <si>
    <t>(в ред. Приказа Минэнерго России от 01.08.2012 № 364)</t>
  </si>
  <si>
    <t>Контрольные этапы реализации инвестиционного проекта для сетевых компаний</t>
  </si>
  <si>
    <t>2 кв.</t>
  </si>
  <si>
    <t>3 кв.</t>
  </si>
  <si>
    <t>4 кв.</t>
  </si>
  <si>
    <t xml:space="preserve"> </t>
  </si>
  <si>
    <t xml:space="preserve"> - </t>
  </si>
  <si>
    <r>
      <t xml:space="preserve">Введено оформлено актами ввода в эксплуатацию)
млн.рублей </t>
    </r>
    <r>
      <rPr>
        <b/>
        <u val="single"/>
        <sz val="12"/>
        <rFont val="Times New Roman"/>
        <family val="1"/>
      </rPr>
      <t>без НДС</t>
    </r>
  </si>
  <si>
    <t>Отчет об исполнении инвестиционной программы ООО "ЙОЭсК", млн. рублей с НДС за 2018 год (представляется ежеквартально)</t>
  </si>
  <si>
    <t>Директор ООО "ЙОЭсК"</t>
  </si>
  <si>
    <t xml:space="preserve">___________ И.В. Кулалаев </t>
  </si>
  <si>
    <t>Форма представления показателей финансовой отчетности ООО "ЙОЭсК" за 2018 год 
(представляется ежеквартально)</t>
  </si>
  <si>
    <t>Приобретение административно-промышленных помещений  (Республика Марий Эл, п. Медведево, ул.Чехова, 7)                 H_I0001</t>
  </si>
  <si>
    <t>Приобретение УАЗ-3741 для оперативно-выездной бригады (лизинг)                                               H_I0002</t>
  </si>
  <si>
    <t>Приобретение дизельгенератора на базе ГАЗ3308 (лизинг)                                                          H_I0003</t>
  </si>
  <si>
    <t>Нет согласия вледельца на продажу.</t>
  </si>
  <si>
    <t xml:space="preserve">Приобретено по результатам торгов </t>
  </si>
  <si>
    <t>01.2018</t>
  </si>
  <si>
    <t>12.2020</t>
  </si>
  <si>
    <t>03.2018</t>
  </si>
  <si>
    <t>05.2018</t>
  </si>
  <si>
    <t xml:space="preserve">По результатам торгов. </t>
  </si>
  <si>
    <t>Отчет об исполнении инвестиционной программы ООО "ЙОЭсК", млн. рублей с НДС за 2019 год (представляется ежеквартально)</t>
  </si>
  <si>
    <t>Отчет об исполнении основных этапов работ по реализации инвестиционной программы компании ООО "ЙОЭсК" за I квартал 2019 года (представляется ежеквартально)</t>
  </si>
  <si>
    <t>Отчет об источниках финансирования инвестиционных программ, млн. рублей без НДС за 2019 год (представляется ежеквартально)</t>
  </si>
  <si>
    <t>Отчет о вводах/выводах объектов ООО "ЙОЭсК" за 2019 год
(представляется ежеквартально)</t>
  </si>
  <si>
    <t>по состоянию на 31.03.2019 г.</t>
  </si>
  <si>
    <t>Отчетный период I квартал 2019 г.</t>
  </si>
  <si>
    <t>Финансовые показатели за отчетный период, тыс. руб. без НДС (I квартал 2019 года/ 2019 год)</t>
  </si>
  <si>
    <t>Отчет о техническом состоянии объектов за 2019 год
(представляется ежеквартально)</t>
  </si>
  <si>
    <t>Объем финансирования
 2019 год</t>
  </si>
  <si>
    <t>За отчетный квартал/ I квартал 2019 года</t>
  </si>
  <si>
    <t>За 2019 год (нарастающим итогом)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</si>
</sst>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###0.0#####"/>
    <numFmt numFmtId="177" formatCode="_-* #,##0;\(#,##0\);_-* &quot;-&quot;??;_-@"/>
    <numFmt numFmtId="178" formatCode="###,###,###,##0,\,000"/>
    <numFmt numFmtId="179" formatCode="[$-FC19]d\ mmmm\ yyyy\ &quot;г.&quot;"/>
    <numFmt numFmtId="180" formatCode="_(* #,##0_);_(* \(#,##0\);_(* &quot;-&quot;_);_(@_)"/>
    <numFmt numFmtId="181" formatCode="#,##0.0"/>
    <numFmt numFmtId="182" formatCode="#,##0.000"/>
    <numFmt numFmtId="183" formatCode="0.0%"/>
    <numFmt numFmtId="184" formatCode="_(* #,##0.00_);_(* \(#,##0.00\);_(* &quot;-&quot;_);_(@_)"/>
    <numFmt numFmtId="185" formatCode="0.000"/>
    <numFmt numFmtId="186" formatCode="0.0"/>
    <numFmt numFmtId="187" formatCode="0.0000"/>
    <numFmt numFmtId="188" formatCode="0.00000"/>
    <numFmt numFmtId="189" formatCode="_(* #,##0.0_);_(* \(#,##0.0\);_(* &quot;-&quot;??_);_(@_)"/>
    <numFmt numFmtId="190" formatCode="_(* #,##0_);_(* \(#,##0\);_(* &quot;-&quot;??_);_(@_)"/>
    <numFmt numFmtId="191" formatCode="_(* #,##0.0000_);_(* \(#,##0.0000\);_(* &quot;-&quot;??_);_(@_)"/>
    <numFmt numFmtId="192" formatCode="_-* #,##0.0_р_._-;\-* #,##0.0_р_._-;_-* &quot;-&quot;?_р_._-;_-@_-"/>
    <numFmt numFmtId="193" formatCode="_-* #,##0_р_._-;\-* #,##0_р_._-;_-* &quot;-&quot;??_р_._-;_-@_-"/>
    <numFmt numFmtId="194" formatCode="#,##0.0_р_."/>
    <numFmt numFmtId="195" formatCode="0.000000"/>
    <numFmt numFmtId="196" formatCode="0.0000000"/>
    <numFmt numFmtId="197" formatCode="#,##0.00_ ;\-#,##0.00\ "/>
    <numFmt numFmtId="198" formatCode="_-* #,##0.0\ _₽_-;\-* #,##0.0\ _₽_-;_-* &quot;-&quot;??\ _₽_-;_-@_-"/>
    <numFmt numFmtId="199" formatCode="_-* #,##0\ _₽_-;\-* #,##0\ _₽_-;_-* &quot;-&quot;??\ _₽_-;_-@_-"/>
    <numFmt numFmtId="200" formatCode="_-* #,##0.000\ _₽_-;\-* #,##0.000\ _₽_-;_-* &quot;-&quot;??\ _₽_-;_-@_-"/>
    <numFmt numFmtId="201" formatCode="_-* #,##0.000\ _₽_-;\-* #,##0.000\ _₽_-;_-* &quot;-&quot;???\ _₽_-;_-@_-"/>
    <numFmt numFmtId="202" formatCode="_-* #,##0.0\ _₽_-;\-* #,##0.0\ _₽_-;_-* &quot;-&quot;\ _₽_-;_-@_-"/>
    <numFmt numFmtId="203" formatCode="_-* #,##0.00\ _₽_-;\-* #,##0.00\ _₽_-;_-* &quot;-&quot;\ _₽_-;_-@_-"/>
    <numFmt numFmtId="204" formatCode="_-* #,##0.0000\ _₽_-;\-* #,##0.0000\ _₽_-;_-* &quot;-&quot;??\ _₽_-;_-@_-"/>
    <numFmt numFmtId="205" formatCode="0_ ;\-0\ "/>
    <numFmt numFmtId="206" formatCode="_-* #,##0.00000\ _₽_-;\-* #,##0.00000\ _₽_-;_-* &quot;-&quot;??\ _₽_-;_-@_-"/>
    <numFmt numFmtId="207" formatCode="#,##0\ _₽;\(#,##0\)\ _₽"/>
    <numFmt numFmtId="208" formatCode="#,##0_ ;\-#,##0\ "/>
    <numFmt numFmtId="209" formatCode="_-* #,##0.000000\ _₽_-;\-* #,##0.000000\ _₽_-;_-* &quot;-&quot;??\ _₽_-;_-@_-"/>
    <numFmt numFmtId="210" formatCode="#,##0.000_ ;\-#,##0.000\ "/>
    <numFmt numFmtId="211" formatCode="#,##0.0000_ ;\-#,##0.0000\ "/>
    <numFmt numFmtId="212" formatCode="#,##0.00000_ ;\-#,##0.00000\ "/>
    <numFmt numFmtId="213" formatCode="#,##0.000000_ ;\-#,##0.000000\ "/>
    <numFmt numFmtId="214" formatCode="#,##0.0_ ;\-#,##0.0\ "/>
  </numFmts>
  <fonts count="45">
    <font>
      <sz val="12"/>
      <name val="Times New Roman"/>
      <family val="0"/>
    </font>
    <font>
      <b/>
      <sz val="12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.5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3.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"/>
      <family val="1"/>
    </font>
    <font>
      <sz val="10"/>
      <name val="Helv"/>
      <family val="0"/>
    </font>
    <font>
      <sz val="15"/>
      <name val="Times New Roman"/>
      <family val="1"/>
    </font>
    <font>
      <b/>
      <sz val="15"/>
      <name val="Times New Roman"/>
      <family val="1"/>
    </font>
    <font>
      <b/>
      <u val="single"/>
      <sz val="12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/>
    </xf>
    <xf numFmtId="2" fontId="0" fillId="0" borderId="0" xfId="0" applyNumberFormat="1" applyFont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top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4"/>
    </xf>
    <xf numFmtId="16" fontId="1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7" xfId="0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33" fillId="0" borderId="0" xfId="0" applyFont="1" applyAlignment="1">
      <alignment/>
    </xf>
    <xf numFmtId="0" fontId="33" fillId="0" borderId="0" xfId="0" applyFont="1" applyAlignment="1">
      <alignment vertical="center"/>
    </xf>
    <xf numFmtId="0" fontId="0" fillId="0" borderId="0" xfId="0" applyFont="1" applyAlignment="1">
      <alignment horizontal="left" wrapText="1"/>
    </xf>
    <xf numFmtId="2" fontId="24" fillId="0" borderId="0" xfId="0" applyNumberFormat="1" applyFont="1" applyAlignment="1">
      <alignment horizontal="right" vertical="top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2" fontId="24" fillId="0" borderId="0" xfId="0" applyNumberFormat="1" applyFont="1" applyFill="1" applyAlignment="1">
      <alignment horizontal="right" vertical="top" wrapText="1"/>
    </xf>
    <xf numFmtId="0" fontId="25" fillId="0" borderId="0" xfId="0" applyFont="1" applyFill="1" applyAlignment="1">
      <alignment horizontal="right"/>
    </xf>
    <xf numFmtId="0" fontId="26" fillId="0" borderId="25" xfId="0" applyFont="1" applyFill="1" applyBorder="1" applyAlignment="1">
      <alignment horizontal="justify"/>
    </xf>
    <xf numFmtId="0" fontId="25" fillId="0" borderId="25" xfId="0" applyFont="1" applyFill="1" applyBorder="1" applyAlignment="1">
      <alignment horizontal="justify"/>
    </xf>
    <xf numFmtId="0" fontId="25" fillId="0" borderId="26" xfId="0" applyFont="1" applyFill="1" applyBorder="1" applyAlignment="1">
      <alignment horizontal="justify"/>
    </xf>
    <xf numFmtId="0" fontId="26" fillId="0" borderId="25" xfId="0" applyFont="1" applyFill="1" applyBorder="1" applyAlignment="1">
      <alignment vertical="top" wrapText="1"/>
    </xf>
    <xf numFmtId="0" fontId="26" fillId="0" borderId="27" xfId="0" applyFont="1" applyFill="1" applyBorder="1" applyAlignment="1">
      <alignment vertical="top" wrapText="1"/>
    </xf>
    <xf numFmtId="0" fontId="25" fillId="0" borderId="28" xfId="0" applyFont="1" applyFill="1" applyBorder="1" applyAlignment="1">
      <alignment horizontal="justify" vertical="top" wrapText="1"/>
    </xf>
    <xf numFmtId="0" fontId="26" fillId="0" borderId="26" xfId="0" applyFont="1" applyFill="1" applyBorder="1" applyAlignment="1">
      <alignment vertical="top" wrapText="1"/>
    </xf>
    <xf numFmtId="0" fontId="25" fillId="0" borderId="25" xfId="0" applyFont="1" applyFill="1" applyBorder="1" applyAlignment="1">
      <alignment horizontal="justify" vertical="top" wrapText="1"/>
    </xf>
    <xf numFmtId="0" fontId="25" fillId="0" borderId="26" xfId="0" applyFont="1" applyFill="1" applyBorder="1" applyAlignment="1">
      <alignment vertical="top" wrapText="1"/>
    </xf>
    <xf numFmtId="0" fontId="25" fillId="0" borderId="25" xfId="0" applyFont="1" applyFill="1" applyBorder="1" applyAlignment="1">
      <alignment vertical="top" wrapText="1"/>
    </xf>
    <xf numFmtId="0" fontId="25" fillId="0" borderId="25" xfId="0" applyFont="1" applyFill="1" applyBorder="1" applyAlignment="1" quotePrefix="1">
      <alignment vertical="top" wrapText="1"/>
    </xf>
    <xf numFmtId="0" fontId="25" fillId="0" borderId="26" xfId="0" applyFont="1" applyFill="1" applyBorder="1" applyAlignment="1">
      <alignment horizontal="justify" vertical="top" wrapText="1"/>
    </xf>
    <xf numFmtId="0" fontId="25" fillId="0" borderId="29" xfId="0" applyFont="1" applyFill="1" applyBorder="1" applyAlignment="1">
      <alignment vertical="top" wrapText="1"/>
    </xf>
    <xf numFmtId="0" fontId="25" fillId="0" borderId="27" xfId="0" applyFont="1" applyFill="1" applyBorder="1" applyAlignment="1" quotePrefix="1">
      <alignment vertical="top" wrapText="1"/>
    </xf>
    <xf numFmtId="0" fontId="25" fillId="0" borderId="27" xfId="0" applyFont="1" applyFill="1" applyBorder="1" applyAlignment="1">
      <alignment vertical="top" wrapText="1"/>
    </xf>
    <xf numFmtId="0" fontId="26" fillId="0" borderId="27" xfId="0" applyFont="1" applyFill="1" applyBorder="1" applyAlignment="1">
      <alignment horizontal="justify" vertical="top" wrapText="1"/>
    </xf>
    <xf numFmtId="0" fontId="26" fillId="0" borderId="25" xfId="0" applyFont="1" applyFill="1" applyBorder="1" applyAlignment="1">
      <alignment horizontal="justify" vertical="top" wrapText="1"/>
    </xf>
    <xf numFmtId="0" fontId="25" fillId="0" borderId="30" xfId="0" applyFont="1" applyFill="1" applyBorder="1" applyAlignment="1" quotePrefix="1">
      <alignment horizontal="justify" vertical="top" wrapText="1"/>
    </xf>
    <xf numFmtId="0" fontId="25" fillId="0" borderId="20" xfId="0" applyFont="1" applyFill="1" applyBorder="1" applyAlignment="1">
      <alignment horizontal="justify" vertical="top" wrapText="1"/>
    </xf>
    <xf numFmtId="0" fontId="25" fillId="0" borderId="26" xfId="0" applyFont="1" applyFill="1" applyBorder="1" applyAlignment="1">
      <alignment horizontal="left" vertical="top" wrapText="1"/>
    </xf>
    <xf numFmtId="0" fontId="25" fillId="0" borderId="30" xfId="0" applyFont="1" applyFill="1" applyBorder="1" applyAlignment="1">
      <alignment vertical="top" wrapText="1"/>
    </xf>
    <xf numFmtId="0" fontId="26" fillId="0" borderId="26" xfId="0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justify" vertical="top" wrapText="1"/>
    </xf>
    <xf numFmtId="0" fontId="26" fillId="0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/>
    </xf>
    <xf numFmtId="0" fontId="25" fillId="0" borderId="0" xfId="0" applyFont="1" applyFill="1" applyAlignment="1">
      <alignment horizontal="left" wrapText="1"/>
    </xf>
    <xf numFmtId="1" fontId="26" fillId="0" borderId="0" xfId="0" applyNumberFormat="1" applyFont="1" applyFill="1" applyAlignment="1">
      <alignment horizontal="left" vertical="top"/>
    </xf>
    <xf numFmtId="49" fontId="25" fillId="0" borderId="0" xfId="0" applyNumberFormat="1" applyFont="1" applyFill="1" applyAlignment="1">
      <alignment horizontal="left" vertical="top" wrapText="1"/>
    </xf>
    <xf numFmtId="49" fontId="25" fillId="0" borderId="0" xfId="0" applyNumberFormat="1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0" fillId="0" borderId="31" xfId="0" applyNumberFormat="1" applyFont="1" applyBorder="1" applyAlignment="1">
      <alignment horizontal="center" vertical="top" wrapText="1"/>
    </xf>
    <xf numFmtId="0" fontId="0" fillId="0" borderId="32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54" applyFont="1">
      <alignment/>
      <protection/>
    </xf>
    <xf numFmtId="0" fontId="0" fillId="0" borderId="0" xfId="54" applyFont="1" applyAlignment="1">
      <alignment horizontal="right"/>
      <protection/>
    </xf>
    <xf numFmtId="0" fontId="27" fillId="0" borderId="0" xfId="0" applyFont="1" applyAlignment="1">
      <alignment/>
    </xf>
    <xf numFmtId="0" fontId="1" fillId="0" borderId="0" xfId="54" applyFont="1">
      <alignment/>
      <protection/>
    </xf>
    <xf numFmtId="177" fontId="1" fillId="20" borderId="10" xfId="54" applyNumberFormat="1" applyFont="1" applyFill="1" applyBorder="1" applyAlignment="1">
      <alignment horizontal="center" vertical="center" wrapText="1"/>
      <protection/>
    </xf>
    <xf numFmtId="177" fontId="30" fillId="0" borderId="0" xfId="54" applyNumberFormat="1" applyFont="1" applyAlignment="1">
      <alignment wrapText="1"/>
      <protection/>
    </xf>
    <xf numFmtId="0" fontId="1" fillId="0" borderId="0" xfId="0" applyFont="1" applyAlignment="1">
      <alignment horizontal="center"/>
    </xf>
    <xf numFmtId="0" fontId="1" fillId="0" borderId="0" xfId="54" applyFont="1" applyAlignment="1">
      <alignment horizontal="center"/>
      <protection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 quotePrefix="1">
      <alignment horizontal="left" vertical="center" wrapText="1"/>
    </xf>
    <xf numFmtId="0" fontId="36" fillId="0" borderId="15" xfId="0" applyFont="1" applyFill="1" applyBorder="1" applyAlignment="1">
      <alignment horizontal="left" vertical="center" wrapText="1"/>
    </xf>
    <xf numFmtId="0" fontId="36" fillId="0" borderId="35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Fill="1" applyBorder="1" applyAlignment="1">
      <alignment horizontal="center" vertical="center"/>
    </xf>
    <xf numFmtId="49" fontId="36" fillId="0" borderId="15" xfId="0" applyNumberFormat="1" applyFont="1" applyFill="1" applyBorder="1" applyAlignment="1">
      <alignment horizontal="center" vertical="center"/>
    </xf>
    <xf numFmtId="49" fontId="36" fillId="0" borderId="32" xfId="0" applyNumberFormat="1" applyFont="1" applyFill="1" applyBorder="1" applyAlignment="1">
      <alignment horizontal="center" vertical="center"/>
    </xf>
    <xf numFmtId="49" fontId="36" fillId="0" borderId="35" xfId="0" applyNumberFormat="1" applyFont="1" applyFill="1" applyBorder="1" applyAlignment="1">
      <alignment horizontal="center" vertical="center"/>
    </xf>
    <xf numFmtId="49" fontId="36" fillId="0" borderId="24" xfId="0" applyNumberFormat="1" applyFont="1" applyFill="1" applyBorder="1" applyAlignment="1">
      <alignment horizontal="center" vertical="center"/>
    </xf>
    <xf numFmtId="49" fontId="36" fillId="0" borderId="38" xfId="0" applyNumberFormat="1" applyFont="1" applyFill="1" applyBorder="1" applyAlignment="1">
      <alignment horizontal="center" vertical="center"/>
    </xf>
    <xf numFmtId="9" fontId="36" fillId="0" borderId="32" xfId="0" applyNumberFormat="1" applyFont="1" applyFill="1" applyBorder="1" applyAlignment="1">
      <alignment horizontal="center" vertical="center"/>
    </xf>
    <xf numFmtId="9" fontId="36" fillId="0" borderId="24" xfId="0" applyNumberFormat="1" applyFont="1" applyFill="1" applyBorder="1" applyAlignment="1">
      <alignment horizontal="center" vertical="center"/>
    </xf>
    <xf numFmtId="0" fontId="36" fillId="0" borderId="23" xfId="0" applyFont="1" applyFill="1" applyBorder="1" applyAlignment="1" quotePrefix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39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/>
    </xf>
    <xf numFmtId="49" fontId="36" fillId="0" borderId="37" xfId="0" applyNumberFormat="1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 wrapText="1"/>
    </xf>
    <xf numFmtId="171" fontId="0" fillId="0" borderId="10" xfId="0" applyNumberFormat="1" applyFont="1" applyFill="1" applyBorder="1" applyAlignment="1">
      <alignment horizontal="center" vertical="center" wrapText="1"/>
    </xf>
    <xf numFmtId="171" fontId="0" fillId="0" borderId="12" xfId="0" applyNumberFormat="1" applyFont="1" applyFill="1" applyBorder="1" applyAlignment="1">
      <alignment horizontal="center" vertical="center" wrapText="1"/>
    </xf>
    <xf numFmtId="171" fontId="0" fillId="0" borderId="15" xfId="0" applyNumberFormat="1" applyFont="1" applyFill="1" applyBorder="1" applyAlignment="1">
      <alignment horizontal="center" vertical="center" wrapText="1"/>
    </xf>
    <xf numFmtId="171" fontId="0" fillId="0" borderId="13" xfId="0" applyNumberFormat="1" applyFont="1" applyBorder="1" applyAlignment="1">
      <alignment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1" fontId="0" fillId="0" borderId="12" xfId="0" applyNumberFormat="1" applyFont="1" applyFill="1" applyBorder="1" applyAlignment="1">
      <alignment vertical="center"/>
    </xf>
    <xf numFmtId="171" fontId="0" fillId="0" borderId="13" xfId="0" applyNumberFormat="1" applyFont="1" applyFill="1" applyBorder="1" applyAlignment="1">
      <alignment vertical="center"/>
    </xf>
    <xf numFmtId="200" fontId="0" fillId="0" borderId="15" xfId="0" applyNumberFormat="1" applyFont="1" applyFill="1" applyBorder="1" applyAlignment="1">
      <alignment vertical="center"/>
    </xf>
    <xf numFmtId="200" fontId="0" fillId="0" borderId="15" xfId="0" applyNumberFormat="1" applyFont="1" applyBorder="1" applyAlignment="1">
      <alignment vertical="center"/>
    </xf>
    <xf numFmtId="171" fontId="1" fillId="0" borderId="24" xfId="0" applyNumberFormat="1" applyFont="1" applyFill="1" applyBorder="1" applyAlignment="1">
      <alignment vertical="center" wrapText="1"/>
    </xf>
    <xf numFmtId="171" fontId="0" fillId="0" borderId="10" xfId="0" applyNumberFormat="1" applyFont="1" applyFill="1" applyBorder="1" applyAlignment="1">
      <alignment vertical="center" wrapText="1"/>
    </xf>
    <xf numFmtId="171" fontId="0" fillId="0" borderId="15" xfId="0" applyNumberFormat="1" applyFont="1" applyFill="1" applyBorder="1" applyAlignment="1">
      <alignment vertical="center" wrapText="1"/>
    </xf>
    <xf numFmtId="171" fontId="0" fillId="0" borderId="10" xfId="0" applyNumberFormat="1" applyFont="1" applyFill="1" applyBorder="1" applyAlignment="1">
      <alignment vertical="center"/>
    </xf>
    <xf numFmtId="171" fontId="0" fillId="0" borderId="15" xfId="0" applyNumberFormat="1" applyFont="1" applyFill="1" applyBorder="1" applyAlignment="1">
      <alignment vertical="center"/>
    </xf>
    <xf numFmtId="171" fontId="1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horizontal="center" vertical="center" wrapText="1"/>
    </xf>
    <xf numFmtId="197" fontId="0" fillId="0" borderId="15" xfId="0" applyNumberFormat="1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55" applyFont="1" applyFill="1" applyAlignment="1">
      <alignment horizontal="right"/>
      <protection/>
    </xf>
    <xf numFmtId="2" fontId="0" fillId="0" borderId="0" xfId="55" applyNumberFormat="1" applyFont="1" applyFill="1" applyBorder="1" applyAlignment="1">
      <alignment horizontal="right"/>
      <protection/>
    </xf>
    <xf numFmtId="0" fontId="0" fillId="0" borderId="10" xfId="0" applyFont="1" applyBorder="1" applyAlignment="1">
      <alignment horizontal="center" vertical="center" wrapText="1"/>
    </xf>
    <xf numFmtId="0" fontId="36" fillId="0" borderId="41" xfId="0" applyFont="1" applyFill="1" applyBorder="1" applyAlignment="1">
      <alignment horizontal="center" vertical="center"/>
    </xf>
    <xf numFmtId="0" fontId="36" fillId="0" borderId="12" xfId="0" applyFont="1" applyFill="1" applyBorder="1" applyAlignment="1" quotePrefix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40" fillId="0" borderId="0" xfId="55" applyFont="1" applyFill="1" applyAlignment="1">
      <alignment horizontal="right"/>
      <protection/>
    </xf>
    <xf numFmtId="2" fontId="40" fillId="0" borderId="0" xfId="55" applyNumberFormat="1" applyFont="1" applyFill="1" applyBorder="1" applyAlignment="1">
      <alignment horizontal="right"/>
      <protection/>
    </xf>
    <xf numFmtId="0" fontId="33" fillId="0" borderId="10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71" fontId="0" fillId="0" borderId="42" xfId="0" applyNumberFormat="1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 wrapText="1"/>
    </xf>
    <xf numFmtId="177" fontId="1" fillId="0" borderId="31" xfId="54" applyNumberFormat="1" applyFont="1" applyBorder="1" applyAlignment="1">
      <alignment horizontal="center" vertical="center" wrapText="1"/>
      <protection/>
    </xf>
    <xf numFmtId="177" fontId="1" fillId="0" borderId="32" xfId="54" applyNumberFormat="1" applyFont="1" applyBorder="1" applyAlignment="1">
      <alignment horizontal="center" wrapText="1"/>
      <protection/>
    </xf>
    <xf numFmtId="0" fontId="28" fillId="0" borderId="41" xfId="54" applyFont="1" applyBorder="1" applyAlignment="1">
      <alignment horizontal="center"/>
      <protection/>
    </xf>
    <xf numFmtId="177" fontId="1" fillId="20" borderId="11" xfId="54" applyNumberFormat="1" applyFont="1" applyFill="1" applyBorder="1" applyAlignment="1">
      <alignment horizontal="center" vertical="center" wrapText="1"/>
      <protection/>
    </xf>
    <xf numFmtId="177" fontId="29" fillId="20" borderId="12" xfId="54" applyNumberFormat="1" applyFont="1" applyFill="1" applyBorder="1" applyAlignment="1">
      <alignment horizontal="center" vertical="center" wrapText="1"/>
      <protection/>
    </xf>
    <xf numFmtId="3" fontId="1" fillId="20" borderId="14" xfId="54" applyNumberFormat="1" applyFont="1" applyFill="1" applyBorder="1" applyAlignment="1">
      <alignment horizontal="center" vertical="center" wrapText="1"/>
      <protection/>
    </xf>
    <xf numFmtId="3" fontId="1" fillId="20" borderId="15" xfId="54" applyNumberFormat="1" applyFont="1" applyFill="1" applyBorder="1" applyAlignment="1">
      <alignment horizontal="center" wrapText="1"/>
      <protection/>
    </xf>
    <xf numFmtId="171" fontId="1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0" fillId="0" borderId="3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4" fontId="40" fillId="0" borderId="0" xfId="55" applyNumberFormat="1" applyFont="1" applyFill="1" applyBorder="1" applyAlignment="1">
      <alignment horizontal="right"/>
      <protection/>
    </xf>
    <xf numFmtId="14" fontId="0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Alignment="1">
      <alignment horizontal="right"/>
      <protection/>
    </xf>
    <xf numFmtId="2" fontId="25" fillId="0" borderId="0" xfId="55" applyNumberFormat="1" applyFont="1" applyFill="1" applyBorder="1" applyAlignment="1">
      <alignment horizontal="right"/>
      <protection/>
    </xf>
    <xf numFmtId="171" fontId="1" fillId="0" borderId="35" xfId="0" applyNumberFormat="1" applyFont="1" applyFill="1" applyBorder="1" applyAlignment="1">
      <alignment horizontal="center" vertical="center" wrapText="1"/>
    </xf>
    <xf numFmtId="171" fontId="0" fillId="0" borderId="35" xfId="0" applyNumberFormat="1" applyFont="1" applyFill="1" applyBorder="1" applyAlignment="1">
      <alignment horizontal="center" vertical="center" wrapText="1"/>
    </xf>
    <xf numFmtId="171" fontId="0" fillId="0" borderId="43" xfId="0" applyNumberFormat="1" applyFont="1" applyFill="1" applyBorder="1" applyAlignment="1">
      <alignment horizontal="center" vertical="center" wrapText="1"/>
    </xf>
    <xf numFmtId="197" fontId="0" fillId="0" borderId="35" xfId="0" applyNumberFormat="1" applyFont="1" applyFill="1" applyBorder="1" applyAlignment="1">
      <alignment horizontal="center" vertical="center" wrapText="1"/>
    </xf>
    <xf numFmtId="10" fontId="0" fillId="0" borderId="35" xfId="0" applyNumberFormat="1" applyFont="1" applyFill="1" applyBorder="1" applyAlignment="1">
      <alignment horizontal="center" vertical="center" wrapText="1"/>
    </xf>
    <xf numFmtId="199" fontId="0" fillId="0" borderId="13" xfId="0" applyNumberFormat="1" applyFont="1" applyFill="1" applyBorder="1" applyAlignment="1">
      <alignment horizontal="center" vertical="center" wrapText="1"/>
    </xf>
    <xf numFmtId="0" fontId="0" fillId="0" borderId="32" xfId="0" applyNumberFormat="1" applyFont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171" fontId="36" fillId="0" borderId="34" xfId="0" applyNumberFormat="1" applyFont="1" applyFill="1" applyBorder="1" applyAlignment="1">
      <alignment horizontal="center" vertical="center" wrapText="1"/>
    </xf>
    <xf numFmtId="171" fontId="36" fillId="0" borderId="21" xfId="0" applyNumberFormat="1" applyFont="1" applyFill="1" applyBorder="1" applyAlignment="1">
      <alignment horizontal="center" vertical="center" wrapText="1"/>
    </xf>
    <xf numFmtId="49" fontId="36" fillId="0" borderId="34" xfId="0" applyNumberFormat="1" applyFont="1" applyFill="1" applyBorder="1" applyAlignment="1">
      <alignment horizontal="center" vertical="center" wrapText="1"/>
    </xf>
    <xf numFmtId="199" fontId="1" fillId="0" borderId="12" xfId="0" applyNumberFormat="1" applyFont="1" applyFill="1" applyBorder="1" applyAlignment="1">
      <alignment horizontal="center" vertical="center" wrapText="1"/>
    </xf>
    <xf numFmtId="171" fontId="0" fillId="0" borderId="42" xfId="0" applyNumberFormat="1" applyFont="1" applyFill="1" applyBorder="1" applyAlignment="1">
      <alignment vertical="center"/>
    </xf>
    <xf numFmtId="171" fontId="0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 horizontal="center" vertical="center" wrapText="1"/>
    </xf>
    <xf numFmtId="10" fontId="1" fillId="0" borderId="35" xfId="0" applyNumberFormat="1" applyFont="1" applyFill="1" applyBorder="1" applyAlignment="1">
      <alignment horizontal="center" vertical="center" wrapText="1"/>
    </xf>
    <xf numFmtId="171" fontId="1" fillId="0" borderId="0" xfId="0" applyNumberFormat="1" applyFont="1" applyBorder="1" applyAlignment="1">
      <alignment horizontal="center" vertical="center" wrapText="1"/>
    </xf>
    <xf numFmtId="171" fontId="1" fillId="0" borderId="12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04" fontId="0" fillId="0" borderId="35" xfId="0" applyNumberFormat="1" applyFont="1" applyFill="1" applyBorder="1" applyAlignment="1">
      <alignment horizontal="center" vertical="center" wrapText="1"/>
    </xf>
    <xf numFmtId="204" fontId="0" fillId="0" borderId="15" xfId="0" applyNumberFormat="1" applyFont="1" applyFill="1" applyBorder="1" applyAlignment="1">
      <alignment horizontal="center" vertical="center" wrapText="1"/>
    </xf>
    <xf numFmtId="199" fontId="0" fillId="0" borderId="43" xfId="0" applyNumberFormat="1" applyFont="1" applyFill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center" wrapText="1"/>
    </xf>
    <xf numFmtId="171" fontId="0" fillId="0" borderId="15" xfId="0" applyNumberFormat="1" applyFont="1" applyBorder="1" applyAlignment="1">
      <alignment horizontal="center" vertical="center"/>
    </xf>
    <xf numFmtId="171" fontId="0" fillId="0" borderId="13" xfId="0" applyNumberFormat="1" applyFont="1" applyBorder="1" applyAlignment="1">
      <alignment horizontal="center" vertical="center"/>
    </xf>
    <xf numFmtId="177" fontId="0" fillId="0" borderId="16" xfId="54" applyNumberFormat="1" applyFont="1" applyFill="1" applyBorder="1" applyAlignment="1">
      <alignment wrapText="1"/>
      <protection/>
    </xf>
    <xf numFmtId="207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208" fontId="0" fillId="0" borderId="42" xfId="54" applyNumberFormat="1" applyFont="1" applyFill="1" applyBorder="1" applyAlignment="1">
      <alignment horizontal="center" wrapText="1"/>
      <protection/>
    </xf>
    <xf numFmtId="177" fontId="0" fillId="0" borderId="11" xfId="54" applyNumberFormat="1" applyFont="1" applyFill="1" applyBorder="1" applyAlignment="1">
      <alignment wrapText="1"/>
      <protection/>
    </xf>
    <xf numFmtId="207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11" xfId="54" applyNumberFormat="1" applyFont="1" applyFill="1" applyBorder="1" applyAlignment="1">
      <alignment horizontal="left" wrapText="1" indent="1"/>
      <protection/>
    </xf>
    <xf numFmtId="177" fontId="23" fillId="0" borderId="11" xfId="54" applyNumberFormat="1" applyFont="1" applyFill="1" applyBorder="1" applyAlignment="1">
      <alignment horizontal="left" wrapText="1" indent="2"/>
      <protection/>
    </xf>
    <xf numFmtId="197" fontId="0" fillId="0" borderId="10" xfId="54" applyNumberFormat="1" applyFont="1" applyFill="1" applyBorder="1" applyAlignment="1">
      <alignment horizontal="center" wrapText="1"/>
      <protection/>
    </xf>
    <xf numFmtId="169" fontId="0" fillId="0" borderId="10" xfId="54" applyNumberFormat="1" applyFont="1" applyFill="1" applyBorder="1" applyAlignment="1">
      <alignment horizontal="center" wrapText="1"/>
      <protection/>
    </xf>
    <xf numFmtId="177" fontId="0" fillId="0" borderId="11" xfId="54" applyNumberFormat="1" applyFont="1" applyFill="1" applyBorder="1">
      <alignment/>
      <protection/>
    </xf>
    <xf numFmtId="169" fontId="0" fillId="0" borderId="12" xfId="54" applyNumberFormat="1" applyFont="1" applyFill="1" applyBorder="1" applyAlignment="1">
      <alignment wrapText="1"/>
      <protection/>
    </xf>
    <xf numFmtId="177" fontId="0" fillId="0" borderId="14" xfId="54" applyNumberFormat="1" applyFont="1" applyFill="1" applyBorder="1" applyAlignment="1">
      <alignment vertical="center"/>
      <protection/>
    </xf>
    <xf numFmtId="169" fontId="0" fillId="0" borderId="15" xfId="54" applyNumberFormat="1" applyFont="1" applyFill="1" applyBorder="1" applyAlignment="1">
      <alignment horizontal="center" wrapText="1"/>
      <protection/>
    </xf>
    <xf numFmtId="169" fontId="0" fillId="0" borderId="13" xfId="54" applyNumberFormat="1" applyFont="1" applyFill="1" applyBorder="1" applyAlignment="1">
      <alignment wrapText="1"/>
      <protection/>
    </xf>
    <xf numFmtId="3" fontId="1" fillId="20" borderId="13" xfId="54" applyNumberFormat="1" applyFont="1" applyFill="1" applyBorder="1" applyAlignment="1">
      <alignment horizontal="center" wrapText="1"/>
      <protection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3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/>
    </xf>
    <xf numFmtId="0" fontId="25" fillId="0" borderId="26" xfId="0" applyFont="1" applyFill="1" applyBorder="1" applyAlignment="1">
      <alignment horizontal="left" vertical="top" wrapText="1"/>
    </xf>
    <xf numFmtId="0" fontId="25" fillId="0" borderId="29" xfId="0" applyFont="1" applyFill="1" applyBorder="1" applyAlignment="1">
      <alignment horizontal="left" vertical="top" wrapText="1"/>
    </xf>
    <xf numFmtId="0" fontId="25" fillId="0" borderId="27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left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top" wrapText="1"/>
    </xf>
    <xf numFmtId="0" fontId="0" fillId="0" borderId="49" xfId="0" applyNumberFormat="1" applyFont="1" applyFill="1" applyBorder="1" applyAlignment="1">
      <alignment horizontal="center" vertical="top" wrapText="1"/>
    </xf>
    <xf numFmtId="0" fontId="0" fillId="0" borderId="17" xfId="0" applyNumberFormat="1" applyFont="1" applyFill="1" applyBorder="1" applyAlignment="1">
      <alignment horizontal="center" vertical="top" wrapText="1"/>
    </xf>
    <xf numFmtId="0" fontId="0" fillId="0" borderId="39" xfId="0" applyNumberFormat="1" applyFont="1" applyFill="1" applyBorder="1" applyAlignment="1">
      <alignment horizontal="center" vertical="top" wrapText="1"/>
    </xf>
    <xf numFmtId="0" fontId="0" fillId="0" borderId="50" xfId="0" applyNumberFormat="1" applyFont="1" applyFill="1" applyBorder="1" applyAlignment="1">
      <alignment horizontal="center" vertical="top" wrapText="1"/>
    </xf>
    <xf numFmtId="0" fontId="0" fillId="0" borderId="51" xfId="0" applyNumberFormat="1" applyFont="1" applyFill="1" applyBorder="1" applyAlignment="1">
      <alignment horizontal="center" vertical="top" wrapText="1"/>
    </xf>
    <xf numFmtId="0" fontId="1" fillId="0" borderId="39" xfId="0" applyNumberFormat="1" applyFont="1" applyFill="1" applyBorder="1" applyAlignment="1">
      <alignment horizontal="center" vertical="top" wrapText="1"/>
    </xf>
    <xf numFmtId="0" fontId="0" fillId="0" borderId="50" xfId="0" applyFill="1" applyBorder="1" applyAlignment="1">
      <alignment horizontal="center" vertical="top" wrapText="1"/>
    </xf>
    <xf numFmtId="0" fontId="0" fillId="0" borderId="51" xfId="0" applyFill="1" applyBorder="1" applyAlignment="1">
      <alignment horizontal="center" vertical="top" wrapText="1"/>
    </xf>
    <xf numFmtId="0" fontId="0" fillId="0" borderId="34" xfId="0" applyNumberFormat="1" applyFont="1" applyFill="1" applyBorder="1" applyAlignment="1">
      <alignment horizontal="center" vertical="top" wrapText="1"/>
    </xf>
    <xf numFmtId="0" fontId="0" fillId="0" borderId="52" xfId="0" applyNumberFormat="1" applyFont="1" applyFill="1" applyBorder="1" applyAlignment="1">
      <alignment horizontal="center" vertical="top" wrapText="1"/>
    </xf>
    <xf numFmtId="0" fontId="0" fillId="0" borderId="22" xfId="0" applyNumberFormat="1" applyFont="1" applyFill="1" applyBorder="1" applyAlignment="1">
      <alignment horizontal="center" vertical="top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55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56" xfId="0" applyFill="1" applyBorder="1" applyAlignment="1">
      <alignment horizontal="center" wrapText="1"/>
    </xf>
    <xf numFmtId="0" fontId="0" fillId="0" borderId="57" xfId="0" applyFill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37" fillId="0" borderId="15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 wrapText="1"/>
    </xf>
    <xf numFmtId="0" fontId="37" fillId="0" borderId="52" xfId="0" applyFont="1" applyFill="1" applyBorder="1" applyAlignment="1">
      <alignment horizontal="center" vertical="center" wrapText="1"/>
    </xf>
    <xf numFmtId="0" fontId="37" fillId="0" borderId="59" xfId="0" applyFont="1" applyFill="1" applyBorder="1" applyAlignment="1">
      <alignment horizontal="center" vertical="center" wrapText="1"/>
    </xf>
    <xf numFmtId="0" fontId="37" fillId="0" borderId="48" xfId="0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37" fillId="0" borderId="4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center" vertical="center" wrapText="1"/>
    </xf>
    <xf numFmtId="0" fontId="37" fillId="0" borderId="61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177" fontId="22" fillId="0" borderId="11" xfId="54" applyNumberFormat="1" applyFont="1" applyFill="1" applyBorder="1" applyAlignment="1">
      <alignment horizontal="center" wrapText="1"/>
      <protection/>
    </xf>
    <xf numFmtId="177" fontId="22" fillId="0" borderId="10" xfId="54" applyNumberFormat="1" applyFont="1" applyFill="1" applyBorder="1" applyAlignment="1">
      <alignment horizontal="center" wrapText="1"/>
      <protection/>
    </xf>
    <xf numFmtId="177" fontId="22" fillId="0" borderId="12" xfId="54" applyNumberFormat="1" applyFont="1" applyFill="1" applyBorder="1" applyAlignment="1">
      <alignment horizontal="center" wrapText="1"/>
      <protection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54" applyFont="1" applyAlignment="1">
      <alignment horizontal="center"/>
      <protection/>
    </xf>
    <xf numFmtId="177" fontId="38" fillId="0" borderId="0" xfId="54" applyNumberFormat="1" applyFont="1" applyAlignment="1">
      <alignment horizontal="left" wrapText="1"/>
      <protection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34" fillId="0" borderId="3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59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32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форматы мин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W39"/>
  <sheetViews>
    <sheetView zoomScale="55" zoomScaleNormal="55" zoomScalePageLayoutView="0" workbookViewId="0" topLeftCell="A1">
      <pane ySplit="14" topLeftCell="A18" activePane="bottomLeft" state="frozen"/>
      <selection pane="topLeft" activeCell="G18" sqref="G18"/>
      <selection pane="bottomLeft" activeCell="E26" sqref="E26:E27"/>
    </sheetView>
  </sheetViews>
  <sheetFormatPr defaultColWidth="9.00390625" defaultRowHeight="15.75"/>
  <cols>
    <col min="1" max="1" width="9.00390625" style="1" customWidth="1"/>
    <col min="2" max="2" width="52.375" style="1" customWidth="1"/>
    <col min="3" max="3" width="14.625" style="1" customWidth="1"/>
    <col min="4" max="4" width="14.25390625" style="1" customWidth="1"/>
    <col min="5" max="13" width="10.625" style="1" customWidth="1"/>
    <col min="14" max="17" width="14.625" style="57" customWidth="1"/>
    <col min="18" max="18" width="14.375" style="1" customWidth="1"/>
    <col min="19" max="20" width="14.625" style="1" customWidth="1"/>
    <col min="21" max="21" width="15.50390625" style="1" customWidth="1"/>
    <col min="22" max="22" width="14.375" style="1" customWidth="1"/>
    <col min="23" max="23" width="38.75390625" style="1" customWidth="1"/>
    <col min="24" max="24" width="9.00390625" style="1" customWidth="1"/>
    <col min="25" max="25" width="11.00390625" style="1" bestFit="1" customWidth="1"/>
    <col min="26" max="16384" width="9.00390625" style="1" customWidth="1"/>
  </cols>
  <sheetData>
    <row r="2" ht="15.75">
      <c r="W2" s="3" t="s">
        <v>22</v>
      </c>
    </row>
    <row r="3" ht="15.75">
      <c r="W3" s="3" t="s">
        <v>209</v>
      </c>
    </row>
    <row r="4" ht="15.75">
      <c r="W4" s="3" t="s">
        <v>393</v>
      </c>
    </row>
    <row r="5" ht="15.75">
      <c r="W5" s="3" t="s">
        <v>394</v>
      </c>
    </row>
    <row r="6" spans="1:23" ht="19.5">
      <c r="A6" s="264" t="s">
        <v>402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</row>
    <row r="7" ht="19.5">
      <c r="W7" s="196" t="s">
        <v>392</v>
      </c>
    </row>
    <row r="8" spans="4:23" ht="19.5">
      <c r="D8" s="211"/>
      <c r="E8" s="211"/>
      <c r="F8" s="211"/>
      <c r="G8" s="211"/>
      <c r="H8" s="211"/>
      <c r="I8" s="211"/>
      <c r="J8" s="211"/>
      <c r="K8" s="211"/>
      <c r="L8" s="211"/>
      <c r="M8" s="211"/>
      <c r="W8" s="196" t="s">
        <v>403</v>
      </c>
    </row>
    <row r="9" spans="4:23" ht="19.5">
      <c r="D9" s="211"/>
      <c r="E9" s="211"/>
      <c r="F9" s="211"/>
      <c r="G9" s="211"/>
      <c r="H9" s="211"/>
      <c r="I9" s="211"/>
      <c r="J9" s="211"/>
      <c r="K9" s="211"/>
      <c r="L9" s="211"/>
      <c r="M9" s="211"/>
      <c r="W9" s="197" t="s">
        <v>404</v>
      </c>
    </row>
    <row r="10" spans="4:23" ht="19.5"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W10" s="217">
        <v>43417</v>
      </c>
    </row>
    <row r="11" ht="16.5" thickBot="1"/>
    <row r="12" spans="1:23" ht="126" customHeight="1">
      <c r="A12" s="266" t="s">
        <v>47</v>
      </c>
      <c r="B12" s="268" t="s">
        <v>69</v>
      </c>
      <c r="C12" s="268" t="s">
        <v>370</v>
      </c>
      <c r="D12" s="268" t="s">
        <v>216</v>
      </c>
      <c r="E12" s="268"/>
      <c r="F12" s="268"/>
      <c r="G12" s="268"/>
      <c r="H12" s="268"/>
      <c r="I12" s="268"/>
      <c r="J12" s="268"/>
      <c r="K12" s="268"/>
      <c r="L12" s="268"/>
      <c r="M12" s="268"/>
      <c r="N12" s="268" t="s">
        <v>239</v>
      </c>
      <c r="O12" s="268"/>
      <c r="P12" s="270" t="s">
        <v>401</v>
      </c>
      <c r="Q12" s="271"/>
      <c r="R12" s="274" t="s">
        <v>371</v>
      </c>
      <c r="S12" s="268" t="s">
        <v>111</v>
      </c>
      <c r="T12" s="268"/>
      <c r="U12" s="268"/>
      <c r="V12" s="268"/>
      <c r="W12" s="276" t="s">
        <v>49</v>
      </c>
    </row>
    <row r="13" spans="1:23" ht="31.5" customHeight="1">
      <c r="A13" s="267"/>
      <c r="B13" s="269"/>
      <c r="C13" s="269"/>
      <c r="D13" s="269" t="s">
        <v>50</v>
      </c>
      <c r="E13" s="269"/>
      <c r="F13" s="269" t="s">
        <v>51</v>
      </c>
      <c r="G13" s="269"/>
      <c r="H13" s="269" t="s">
        <v>52</v>
      </c>
      <c r="I13" s="269"/>
      <c r="J13" s="269" t="s">
        <v>53</v>
      </c>
      <c r="K13" s="269"/>
      <c r="L13" s="269" t="s">
        <v>54</v>
      </c>
      <c r="M13" s="269"/>
      <c r="N13" s="269"/>
      <c r="O13" s="269"/>
      <c r="P13" s="272"/>
      <c r="Q13" s="273"/>
      <c r="R13" s="275"/>
      <c r="S13" s="269" t="s">
        <v>84</v>
      </c>
      <c r="T13" s="269" t="s">
        <v>106</v>
      </c>
      <c r="U13" s="269" t="s">
        <v>104</v>
      </c>
      <c r="V13" s="269"/>
      <c r="W13" s="277"/>
    </row>
    <row r="14" spans="1:23" ht="81.75" customHeight="1">
      <c r="A14" s="267"/>
      <c r="B14" s="269"/>
      <c r="C14" s="269"/>
      <c r="D14" s="18" t="s">
        <v>114</v>
      </c>
      <c r="E14" s="18" t="s">
        <v>115</v>
      </c>
      <c r="F14" s="18" t="s">
        <v>55</v>
      </c>
      <c r="G14" s="18" t="s">
        <v>56</v>
      </c>
      <c r="H14" s="18" t="s">
        <v>55</v>
      </c>
      <c r="I14" s="18" t="s">
        <v>56</v>
      </c>
      <c r="J14" s="18" t="s">
        <v>55</v>
      </c>
      <c r="K14" s="18" t="s">
        <v>56</v>
      </c>
      <c r="L14" s="18" t="s">
        <v>55</v>
      </c>
      <c r="M14" s="18" t="s">
        <v>56</v>
      </c>
      <c r="N14" s="18" t="s">
        <v>50</v>
      </c>
      <c r="O14" s="18" t="s">
        <v>236</v>
      </c>
      <c r="P14" s="18" t="s">
        <v>50</v>
      </c>
      <c r="Q14" s="18" t="s">
        <v>238</v>
      </c>
      <c r="R14" s="275"/>
      <c r="S14" s="269"/>
      <c r="T14" s="269"/>
      <c r="U14" s="18" t="s">
        <v>103</v>
      </c>
      <c r="V14" s="18" t="s">
        <v>105</v>
      </c>
      <c r="W14" s="277"/>
    </row>
    <row r="15" spans="1:23" s="9" customFormat="1" ht="15.75">
      <c r="A15" s="19"/>
      <c r="B15" s="18" t="s">
        <v>70</v>
      </c>
      <c r="C15" s="163">
        <f>C24</f>
        <v>13.97316013</v>
      </c>
      <c r="D15" s="163">
        <f aca="true" t="shared" si="0" ref="D15:W15">D24</f>
        <v>5.07194221</v>
      </c>
      <c r="E15" s="163">
        <f t="shared" si="0"/>
        <v>0.9860798300000001</v>
      </c>
      <c r="F15" s="163">
        <f t="shared" si="0"/>
        <v>1.7531104899999999</v>
      </c>
      <c r="G15" s="163">
        <f t="shared" si="0"/>
        <v>0.13887456</v>
      </c>
      <c r="H15" s="163">
        <f t="shared" si="0"/>
        <v>1.11136524</v>
      </c>
      <c r="I15" s="163">
        <f t="shared" si="0"/>
        <v>0.8472052700000001</v>
      </c>
      <c r="J15" s="163">
        <f t="shared" si="0"/>
        <v>1.11136524</v>
      </c>
      <c r="K15" s="163">
        <f t="shared" si="0"/>
        <v>0</v>
      </c>
      <c r="L15" s="163">
        <f t="shared" si="0"/>
        <v>1.11136524</v>
      </c>
      <c r="M15" s="163">
        <f t="shared" si="0"/>
        <v>0</v>
      </c>
      <c r="N15" s="163">
        <f t="shared" si="0"/>
        <v>0</v>
      </c>
      <c r="O15" s="163">
        <f t="shared" si="0"/>
        <v>0</v>
      </c>
      <c r="P15" s="163">
        <f t="shared" si="0"/>
        <v>0.835660872881356</v>
      </c>
      <c r="Q15" s="163">
        <f t="shared" si="0"/>
        <v>0.835660872881356</v>
      </c>
      <c r="R15" s="163">
        <f t="shared" si="0"/>
        <v>4.08586238</v>
      </c>
      <c r="S15" s="163">
        <f t="shared" si="0"/>
        <v>4.08586238</v>
      </c>
      <c r="T15" s="163">
        <f t="shared" si="0"/>
        <v>1.915655410353589</v>
      </c>
      <c r="U15" s="163">
        <f t="shared" si="0"/>
        <v>0</v>
      </c>
      <c r="V15" s="163">
        <f t="shared" si="0"/>
        <v>0.86515017</v>
      </c>
      <c r="W15" s="163">
        <f t="shared" si="0"/>
        <v>0</v>
      </c>
    </row>
    <row r="16" spans="1:23" ht="15.75">
      <c r="A16" s="19" t="s">
        <v>33</v>
      </c>
      <c r="B16" s="18" t="s">
        <v>110</v>
      </c>
      <c r="C16" s="163">
        <v>0</v>
      </c>
      <c r="D16" s="163">
        <v>0</v>
      </c>
      <c r="E16" s="163">
        <v>0</v>
      </c>
      <c r="F16" s="163">
        <v>0</v>
      </c>
      <c r="G16" s="163">
        <v>0</v>
      </c>
      <c r="H16" s="163">
        <v>0</v>
      </c>
      <c r="I16" s="163">
        <v>0</v>
      </c>
      <c r="J16" s="163">
        <v>0</v>
      </c>
      <c r="K16" s="163">
        <v>0</v>
      </c>
      <c r="L16" s="163">
        <v>0</v>
      </c>
      <c r="M16" s="163">
        <v>0</v>
      </c>
      <c r="N16" s="163">
        <v>0</v>
      </c>
      <c r="O16" s="163">
        <v>0</v>
      </c>
      <c r="P16" s="163">
        <v>0</v>
      </c>
      <c r="Q16" s="163">
        <v>0</v>
      </c>
      <c r="R16" s="163">
        <v>0</v>
      </c>
      <c r="S16" s="163">
        <v>0</v>
      </c>
      <c r="T16" s="163">
        <v>0</v>
      </c>
      <c r="U16" s="163">
        <v>0</v>
      </c>
      <c r="V16" s="163">
        <v>0</v>
      </c>
      <c r="W16" s="163">
        <v>0</v>
      </c>
    </row>
    <row r="17" spans="1:23" ht="31.5">
      <c r="A17" s="19" t="s">
        <v>34</v>
      </c>
      <c r="B17" s="18" t="s">
        <v>107</v>
      </c>
      <c r="C17" s="163">
        <v>0</v>
      </c>
      <c r="D17" s="163">
        <v>0</v>
      </c>
      <c r="E17" s="163">
        <v>0</v>
      </c>
      <c r="F17" s="163">
        <v>0</v>
      </c>
      <c r="G17" s="163">
        <v>0</v>
      </c>
      <c r="H17" s="163">
        <v>0</v>
      </c>
      <c r="I17" s="163">
        <v>0</v>
      </c>
      <c r="J17" s="163">
        <v>0</v>
      </c>
      <c r="K17" s="163">
        <v>0</v>
      </c>
      <c r="L17" s="163">
        <v>0</v>
      </c>
      <c r="M17" s="163">
        <v>0</v>
      </c>
      <c r="N17" s="163">
        <v>0</v>
      </c>
      <c r="O17" s="163">
        <v>0</v>
      </c>
      <c r="P17" s="163">
        <v>0</v>
      </c>
      <c r="Q17" s="163">
        <v>0</v>
      </c>
      <c r="R17" s="163">
        <v>0</v>
      </c>
      <c r="S17" s="163">
        <v>0</v>
      </c>
      <c r="T17" s="163">
        <v>0</v>
      </c>
      <c r="U17" s="163">
        <v>0</v>
      </c>
      <c r="V17" s="163">
        <v>0</v>
      </c>
      <c r="W17" s="163">
        <v>0</v>
      </c>
    </row>
    <row r="18" spans="1:23" ht="31.5">
      <c r="A18" s="19" t="s">
        <v>35</v>
      </c>
      <c r="B18" s="18" t="s">
        <v>194</v>
      </c>
      <c r="C18" s="163">
        <v>0</v>
      </c>
      <c r="D18" s="163">
        <v>0</v>
      </c>
      <c r="E18" s="163">
        <v>0</v>
      </c>
      <c r="F18" s="163">
        <v>0</v>
      </c>
      <c r="G18" s="163">
        <v>0</v>
      </c>
      <c r="H18" s="163">
        <v>0</v>
      </c>
      <c r="I18" s="163">
        <v>0</v>
      </c>
      <c r="J18" s="163">
        <v>0</v>
      </c>
      <c r="K18" s="163">
        <v>0</v>
      </c>
      <c r="L18" s="163">
        <v>0</v>
      </c>
      <c r="M18" s="163">
        <v>0</v>
      </c>
      <c r="N18" s="163">
        <v>0</v>
      </c>
      <c r="O18" s="163">
        <v>0</v>
      </c>
      <c r="P18" s="163">
        <v>0</v>
      </c>
      <c r="Q18" s="163">
        <v>0</v>
      </c>
      <c r="R18" s="163">
        <v>0</v>
      </c>
      <c r="S18" s="163">
        <v>0</v>
      </c>
      <c r="T18" s="163">
        <v>0</v>
      </c>
      <c r="U18" s="163">
        <v>0</v>
      </c>
      <c r="V18" s="163">
        <v>0</v>
      </c>
      <c r="W18" s="163">
        <v>0</v>
      </c>
    </row>
    <row r="19" spans="1:23" ht="15.75">
      <c r="A19" s="19" t="s">
        <v>46</v>
      </c>
      <c r="B19" s="18" t="s">
        <v>108</v>
      </c>
      <c r="C19" s="163">
        <v>0</v>
      </c>
      <c r="D19" s="163">
        <v>0</v>
      </c>
      <c r="E19" s="163">
        <v>0</v>
      </c>
      <c r="F19" s="163">
        <v>0</v>
      </c>
      <c r="G19" s="163">
        <v>0</v>
      </c>
      <c r="H19" s="163">
        <v>0</v>
      </c>
      <c r="I19" s="163">
        <v>0</v>
      </c>
      <c r="J19" s="163">
        <v>0</v>
      </c>
      <c r="K19" s="163">
        <v>0</v>
      </c>
      <c r="L19" s="163">
        <v>0</v>
      </c>
      <c r="M19" s="163">
        <v>0</v>
      </c>
      <c r="N19" s="163">
        <v>0</v>
      </c>
      <c r="O19" s="163">
        <v>0</v>
      </c>
      <c r="P19" s="163">
        <v>0</v>
      </c>
      <c r="Q19" s="163">
        <v>0</v>
      </c>
      <c r="R19" s="163">
        <v>0</v>
      </c>
      <c r="S19" s="163">
        <v>0</v>
      </c>
      <c r="T19" s="163">
        <v>0</v>
      </c>
      <c r="U19" s="163">
        <v>0</v>
      </c>
      <c r="V19" s="163">
        <v>0</v>
      </c>
      <c r="W19" s="163">
        <v>0</v>
      </c>
    </row>
    <row r="20" spans="1:23" ht="31.5">
      <c r="A20" s="19" t="s">
        <v>63</v>
      </c>
      <c r="B20" s="18" t="s">
        <v>109</v>
      </c>
      <c r="C20" s="163">
        <v>0</v>
      </c>
      <c r="D20" s="163">
        <v>0</v>
      </c>
      <c r="E20" s="163">
        <v>0</v>
      </c>
      <c r="F20" s="163">
        <v>0</v>
      </c>
      <c r="G20" s="163">
        <v>0</v>
      </c>
      <c r="H20" s="163">
        <v>0</v>
      </c>
      <c r="I20" s="163">
        <v>0</v>
      </c>
      <c r="J20" s="163">
        <v>0</v>
      </c>
      <c r="K20" s="163">
        <v>0</v>
      </c>
      <c r="L20" s="163">
        <v>0</v>
      </c>
      <c r="M20" s="163">
        <v>0</v>
      </c>
      <c r="N20" s="163">
        <v>0</v>
      </c>
      <c r="O20" s="163">
        <v>0</v>
      </c>
      <c r="P20" s="163">
        <v>0</v>
      </c>
      <c r="Q20" s="163">
        <v>0</v>
      </c>
      <c r="R20" s="163">
        <v>0</v>
      </c>
      <c r="S20" s="163">
        <v>0</v>
      </c>
      <c r="T20" s="163">
        <v>0</v>
      </c>
      <c r="U20" s="163">
        <v>0</v>
      </c>
      <c r="V20" s="163">
        <v>0</v>
      </c>
      <c r="W20" s="163">
        <v>0</v>
      </c>
    </row>
    <row r="21" spans="1:23" ht="31.5">
      <c r="A21" s="19" t="s">
        <v>174</v>
      </c>
      <c r="B21" s="18" t="s">
        <v>384</v>
      </c>
      <c r="C21" s="163">
        <v>0</v>
      </c>
      <c r="D21" s="163">
        <v>0</v>
      </c>
      <c r="E21" s="163">
        <v>0</v>
      </c>
      <c r="F21" s="163">
        <v>0</v>
      </c>
      <c r="G21" s="163">
        <v>0</v>
      </c>
      <c r="H21" s="163">
        <v>0</v>
      </c>
      <c r="I21" s="163">
        <v>0</v>
      </c>
      <c r="J21" s="163">
        <v>0</v>
      </c>
      <c r="K21" s="163">
        <v>0</v>
      </c>
      <c r="L21" s="163">
        <v>0</v>
      </c>
      <c r="M21" s="163">
        <v>0</v>
      </c>
      <c r="N21" s="163">
        <v>0</v>
      </c>
      <c r="O21" s="163">
        <v>0</v>
      </c>
      <c r="P21" s="163">
        <v>0</v>
      </c>
      <c r="Q21" s="163">
        <v>0</v>
      </c>
      <c r="R21" s="163">
        <v>0</v>
      </c>
      <c r="S21" s="163">
        <v>0</v>
      </c>
      <c r="T21" s="163">
        <v>0</v>
      </c>
      <c r="U21" s="163">
        <v>0</v>
      </c>
      <c r="V21" s="163">
        <v>0</v>
      </c>
      <c r="W21" s="163">
        <v>0</v>
      </c>
    </row>
    <row r="22" spans="1:23" ht="15.75">
      <c r="A22" s="19" t="s">
        <v>36</v>
      </c>
      <c r="B22" s="18" t="s">
        <v>80</v>
      </c>
      <c r="C22" s="163">
        <v>0</v>
      </c>
      <c r="D22" s="163">
        <v>0</v>
      </c>
      <c r="E22" s="163">
        <v>0</v>
      </c>
      <c r="F22" s="163">
        <v>0</v>
      </c>
      <c r="G22" s="163">
        <v>0</v>
      </c>
      <c r="H22" s="163">
        <v>0</v>
      </c>
      <c r="I22" s="163">
        <v>0</v>
      </c>
      <c r="J22" s="163">
        <v>0</v>
      </c>
      <c r="K22" s="163">
        <v>0</v>
      </c>
      <c r="L22" s="163">
        <v>0</v>
      </c>
      <c r="M22" s="163">
        <v>0</v>
      </c>
      <c r="N22" s="163">
        <v>0</v>
      </c>
      <c r="O22" s="163">
        <v>0</v>
      </c>
      <c r="P22" s="163">
        <v>0</v>
      </c>
      <c r="Q22" s="163">
        <v>0</v>
      </c>
      <c r="R22" s="163">
        <v>0</v>
      </c>
      <c r="S22" s="163">
        <v>0</v>
      </c>
      <c r="T22" s="163">
        <v>0</v>
      </c>
      <c r="U22" s="163">
        <v>0</v>
      </c>
      <c r="V22" s="163">
        <v>0</v>
      </c>
      <c r="W22" s="163">
        <v>0</v>
      </c>
    </row>
    <row r="23" spans="1:23" ht="31.5">
      <c r="A23" s="31" t="s">
        <v>37</v>
      </c>
      <c r="B23" s="18" t="s">
        <v>107</v>
      </c>
      <c r="C23" s="163">
        <v>0</v>
      </c>
      <c r="D23" s="163">
        <v>0</v>
      </c>
      <c r="E23" s="163">
        <v>0</v>
      </c>
      <c r="F23" s="163">
        <v>0</v>
      </c>
      <c r="G23" s="163">
        <v>0</v>
      </c>
      <c r="H23" s="163">
        <v>0</v>
      </c>
      <c r="I23" s="163">
        <v>0</v>
      </c>
      <c r="J23" s="163">
        <v>0</v>
      </c>
      <c r="K23" s="163">
        <v>0</v>
      </c>
      <c r="L23" s="163">
        <v>0</v>
      </c>
      <c r="M23" s="163">
        <v>0</v>
      </c>
      <c r="N23" s="163">
        <v>0</v>
      </c>
      <c r="O23" s="163">
        <v>0</v>
      </c>
      <c r="P23" s="163">
        <v>0</v>
      </c>
      <c r="Q23" s="163">
        <v>0</v>
      </c>
      <c r="R23" s="163">
        <v>0</v>
      </c>
      <c r="S23" s="163">
        <v>0</v>
      </c>
      <c r="T23" s="163">
        <v>0</v>
      </c>
      <c r="U23" s="163">
        <v>0</v>
      </c>
      <c r="V23" s="163">
        <v>0</v>
      </c>
      <c r="W23" s="163">
        <v>0</v>
      </c>
    </row>
    <row r="24" spans="1:23" ht="15.75">
      <c r="A24" s="31" t="s">
        <v>38</v>
      </c>
      <c r="B24" s="18" t="s">
        <v>215</v>
      </c>
      <c r="C24" s="163">
        <f>SUM(C25:C27)</f>
        <v>13.97316013</v>
      </c>
      <c r="D24" s="163">
        <f aca="true" t="shared" si="1" ref="D24:V24">SUM(D25:D27)</f>
        <v>5.07194221</v>
      </c>
      <c r="E24" s="163">
        <f t="shared" si="1"/>
        <v>0.9860798300000001</v>
      </c>
      <c r="F24" s="163">
        <f t="shared" si="1"/>
        <v>1.7531104899999999</v>
      </c>
      <c r="G24" s="163">
        <f t="shared" si="1"/>
        <v>0.13887456</v>
      </c>
      <c r="H24" s="163">
        <f t="shared" si="1"/>
        <v>1.11136524</v>
      </c>
      <c r="I24" s="163">
        <f t="shared" si="1"/>
        <v>0.8472052700000001</v>
      </c>
      <c r="J24" s="163">
        <f t="shared" si="1"/>
        <v>1.11136524</v>
      </c>
      <c r="K24" s="163">
        <f t="shared" si="1"/>
        <v>0</v>
      </c>
      <c r="L24" s="163">
        <f t="shared" si="1"/>
        <v>1.11136524</v>
      </c>
      <c r="M24" s="163">
        <f t="shared" si="1"/>
        <v>0</v>
      </c>
      <c r="N24" s="163">
        <f t="shared" si="1"/>
        <v>0</v>
      </c>
      <c r="O24" s="163">
        <f t="shared" si="1"/>
        <v>0</v>
      </c>
      <c r="P24" s="163">
        <f t="shared" si="1"/>
        <v>0.835660872881356</v>
      </c>
      <c r="Q24" s="163">
        <f t="shared" si="1"/>
        <v>0.835660872881356</v>
      </c>
      <c r="R24" s="163">
        <f t="shared" si="1"/>
        <v>4.08586238</v>
      </c>
      <c r="S24" s="163">
        <f t="shared" si="1"/>
        <v>4.08586238</v>
      </c>
      <c r="T24" s="163">
        <f t="shared" si="1"/>
        <v>1.915655410353589</v>
      </c>
      <c r="U24" s="163">
        <f t="shared" si="1"/>
        <v>0</v>
      </c>
      <c r="V24" s="163">
        <f t="shared" si="1"/>
        <v>0.86515017</v>
      </c>
      <c r="W24" s="165"/>
    </row>
    <row r="25" spans="1:23" ht="47.25">
      <c r="A25" s="11">
        <v>1</v>
      </c>
      <c r="B25" s="5" t="s">
        <v>406</v>
      </c>
      <c r="C25" s="222">
        <v>9.87826613</v>
      </c>
      <c r="D25" s="222">
        <v>3.22071221</v>
      </c>
      <c r="E25" s="222">
        <f>G25+I25+K25+M25</f>
        <v>0</v>
      </c>
      <c r="F25" s="222">
        <f>0.16933333+0.27739808*2</f>
        <v>0.7241294899999999</v>
      </c>
      <c r="G25" s="224">
        <v>0</v>
      </c>
      <c r="H25" s="222">
        <f>0.27739808*3</f>
        <v>0.83219424</v>
      </c>
      <c r="I25" s="222">
        <v>0</v>
      </c>
      <c r="J25" s="222">
        <f>0.27739808*3</f>
        <v>0.83219424</v>
      </c>
      <c r="K25" s="222">
        <v>0</v>
      </c>
      <c r="L25" s="222">
        <f>0.27739808*3</f>
        <v>0.83219424</v>
      </c>
      <c r="M25" s="222">
        <v>0</v>
      </c>
      <c r="N25" s="222">
        <v>0</v>
      </c>
      <c r="O25" s="222">
        <v>0</v>
      </c>
      <c r="P25" s="222">
        <v>0</v>
      </c>
      <c r="Q25" s="222">
        <f>P25</f>
        <v>0</v>
      </c>
      <c r="R25" s="222">
        <f>D25-G25</f>
        <v>3.22071221</v>
      </c>
      <c r="S25" s="222">
        <f>R25</f>
        <v>3.22071221</v>
      </c>
      <c r="T25" s="225">
        <f>S25/D25</f>
        <v>1</v>
      </c>
      <c r="U25" s="222"/>
      <c r="V25" s="222"/>
      <c r="W25" s="223" t="s">
        <v>409</v>
      </c>
    </row>
    <row r="26" spans="1:23" ht="31.5">
      <c r="A26" s="11">
        <v>2</v>
      </c>
      <c r="B26" s="5" t="s">
        <v>407</v>
      </c>
      <c r="C26" s="222">
        <v>0.7687820000000001</v>
      </c>
      <c r="D26" s="222">
        <v>0.341426</v>
      </c>
      <c r="E26" s="222">
        <f>G26+I26+K26+M26</f>
        <v>0.19025652</v>
      </c>
      <c r="F26" s="222">
        <f>(0.128498+0.017744*3)</f>
        <v>0.18173</v>
      </c>
      <c r="G26" s="224">
        <v>0.13887456</v>
      </c>
      <c r="H26" s="222">
        <f>0.01744*3</f>
        <v>0.052320000000000005</v>
      </c>
      <c r="I26" s="222">
        <f>0.01712732*3</f>
        <v>0.051381960000000004</v>
      </c>
      <c r="J26" s="222">
        <f>0.01744*3</f>
        <v>0.052320000000000005</v>
      </c>
      <c r="K26" s="222">
        <v>0</v>
      </c>
      <c r="L26" s="222">
        <f>0.01744*3</f>
        <v>0.052320000000000005</v>
      </c>
      <c r="M26" s="222">
        <v>0</v>
      </c>
      <c r="N26" s="222">
        <v>0</v>
      </c>
      <c r="O26" s="222">
        <v>0</v>
      </c>
      <c r="P26" s="222">
        <f>E26/1.18</f>
        <v>0.16123433898305087</v>
      </c>
      <c r="Q26" s="222">
        <f>P26</f>
        <v>0.16123433898305087</v>
      </c>
      <c r="R26" s="222">
        <f>D26-E26</f>
        <v>0.15116948</v>
      </c>
      <c r="S26" s="222">
        <f>R26</f>
        <v>0.15116948</v>
      </c>
      <c r="T26" s="225">
        <f>S26/D26</f>
        <v>0.4427591337507981</v>
      </c>
      <c r="U26" s="222"/>
      <c r="V26" s="222">
        <f>S26</f>
        <v>0.15116948</v>
      </c>
      <c r="W26" s="223" t="s">
        <v>410</v>
      </c>
    </row>
    <row r="27" spans="1:23" ht="32.25" thickBot="1">
      <c r="A27" s="11">
        <v>3</v>
      </c>
      <c r="B27" s="5" t="s">
        <v>408</v>
      </c>
      <c r="C27" s="166">
        <v>3.3261120000000006</v>
      </c>
      <c r="D27" s="166">
        <v>1.5098040000000001</v>
      </c>
      <c r="E27" s="166">
        <f>G27+I27+K27+M27</f>
        <v>0.7958233100000001</v>
      </c>
      <c r="F27" s="166">
        <f>(0.564+0.075617*3+0.0564)</f>
        <v>0.847251</v>
      </c>
      <c r="G27" s="185">
        <v>0</v>
      </c>
      <c r="H27" s="166">
        <f>0.075617*3</f>
        <v>0.22685100000000002</v>
      </c>
      <c r="I27" s="166">
        <f>0.682+0.11382331</f>
        <v>0.7958233100000001</v>
      </c>
      <c r="J27" s="166">
        <f>0.075617*3</f>
        <v>0.22685100000000002</v>
      </c>
      <c r="K27" s="166">
        <v>0</v>
      </c>
      <c r="L27" s="166">
        <f>0.075617*3</f>
        <v>0.22685100000000002</v>
      </c>
      <c r="M27" s="166">
        <v>0</v>
      </c>
      <c r="N27" s="166">
        <v>0</v>
      </c>
      <c r="O27" s="166">
        <v>0</v>
      </c>
      <c r="P27" s="166">
        <f>E27/1.18</f>
        <v>0.6744265338983052</v>
      </c>
      <c r="Q27" s="166">
        <f>P27</f>
        <v>0.6744265338983052</v>
      </c>
      <c r="R27" s="166">
        <f>D27-E27</f>
        <v>0.7139806900000001</v>
      </c>
      <c r="S27" s="166">
        <f>R27</f>
        <v>0.7139806900000001</v>
      </c>
      <c r="T27" s="203">
        <f>S27/D27</f>
        <v>0.4728962766027908</v>
      </c>
      <c r="U27" s="166"/>
      <c r="V27" s="166">
        <f>S27</f>
        <v>0.7139806900000001</v>
      </c>
      <c r="W27" s="215" t="s">
        <v>410</v>
      </c>
    </row>
    <row r="28" spans="1:23" ht="15.75">
      <c r="A28" s="26"/>
      <c r="B28" s="26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 ht="15.75">
      <c r="A29" s="26"/>
      <c r="B29" s="27" t="s">
        <v>217</v>
      </c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ht="15.75" customHeight="1">
      <c r="A30" s="26"/>
      <c r="B30" s="278" t="s">
        <v>218</v>
      </c>
      <c r="C30" s="278"/>
      <c r="D30" s="278"/>
      <c r="E30" s="278"/>
      <c r="F30" s="278"/>
      <c r="G30" s="26"/>
      <c r="H30" s="23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23" ht="15.75">
      <c r="A31" s="20"/>
      <c r="B31" s="10" t="s">
        <v>219</v>
      </c>
      <c r="H31" s="234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3" ht="15.75">
      <c r="A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ht="15.75" customHeight="1">
      <c r="A33" s="20"/>
      <c r="B33" s="279"/>
      <c r="C33" s="279"/>
      <c r="D33" s="279"/>
      <c r="E33" s="279"/>
      <c r="F33" s="279"/>
      <c r="G33" s="279"/>
      <c r="H33" s="27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ht="15.75">
      <c r="A34" s="20"/>
      <c r="B34" s="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ht="15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ht="15.75">
      <c r="A36" s="8"/>
    </row>
    <row r="37" spans="1:9" ht="15.75">
      <c r="A37" s="12"/>
      <c r="C37" s="13"/>
      <c r="G37" s="14"/>
      <c r="H37" s="14"/>
      <c r="I37" s="14"/>
    </row>
    <row r="38" spans="4:23" ht="15.75">
      <c r="D38" s="16"/>
      <c r="G38" s="17"/>
      <c r="I38" s="15"/>
      <c r="J38" s="15"/>
      <c r="K38" s="15"/>
      <c r="M38" s="22"/>
      <c r="N38" s="62"/>
      <c r="O38" s="62"/>
      <c r="P38" s="62"/>
      <c r="Q38" s="62"/>
      <c r="R38" s="22"/>
      <c r="S38" s="22"/>
      <c r="T38" s="22"/>
      <c r="U38" s="22"/>
      <c r="V38" s="22"/>
      <c r="W38" s="22"/>
    </row>
    <row r="39" spans="1:9" ht="15.75">
      <c r="A39" s="10"/>
      <c r="D39" s="9"/>
      <c r="I39" s="9"/>
    </row>
  </sheetData>
  <sheetProtection/>
  <mergeCells count="20">
    <mergeCell ref="T13:T14"/>
    <mergeCell ref="U13:V13"/>
    <mergeCell ref="B30:F30"/>
    <mergeCell ref="B33:H33"/>
    <mergeCell ref="D13:E13"/>
    <mergeCell ref="F13:G13"/>
    <mergeCell ref="H13:I13"/>
    <mergeCell ref="J13:K13"/>
    <mergeCell ref="L13:M13"/>
    <mergeCell ref="S13:S14"/>
    <mergeCell ref="A6:W6"/>
    <mergeCell ref="A12:A14"/>
    <mergeCell ref="B12:B14"/>
    <mergeCell ref="C12:C14"/>
    <mergeCell ref="D12:M12"/>
    <mergeCell ref="N12:O13"/>
    <mergeCell ref="P12:Q13"/>
    <mergeCell ref="R12:R14"/>
    <mergeCell ref="S12:V12"/>
    <mergeCell ref="W12:W14"/>
  </mergeCells>
  <printOptions/>
  <pageMargins left="0.1968503937007874" right="0.11811023622047245" top="0.35433070866141736" bottom="0.15748031496062992" header="0.31496062992125984" footer="0.31496062992125984"/>
  <pageSetup fitToHeight="1" fitToWidth="1" horizontalDpi="600" verticalDpi="600" orientation="landscape" paperSize="9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3"/>
  <sheetViews>
    <sheetView zoomScalePageLayoutView="0" workbookViewId="0" topLeftCell="A1">
      <selection activeCell="A1" sqref="A1"/>
    </sheetView>
  </sheetViews>
  <sheetFormatPr defaultColWidth="0.74609375" defaultRowHeight="15.75"/>
  <cols>
    <col min="1" max="1" width="4.50390625" style="124" bestFit="1" customWidth="1"/>
    <col min="2" max="2" width="53.125" style="124" customWidth="1"/>
    <col min="3" max="3" width="25.625" style="124" customWidth="1"/>
    <col min="4" max="75" width="8.125" style="124" customWidth="1"/>
    <col min="76" max="16384" width="0.74609375" style="124" customWidth="1"/>
  </cols>
  <sheetData>
    <row r="1" spans="1:3" ht="15.75">
      <c r="A1" s="1"/>
      <c r="B1" s="10"/>
      <c r="C1" s="3" t="s">
        <v>19</v>
      </c>
    </row>
    <row r="2" spans="1:3" ht="15.75">
      <c r="A2" s="1"/>
      <c r="B2" s="10"/>
      <c r="C2" s="3" t="s">
        <v>209</v>
      </c>
    </row>
    <row r="3" spans="1:3" ht="15.75">
      <c r="A3" s="1"/>
      <c r="B3" s="10"/>
      <c r="C3" s="3" t="s">
        <v>393</v>
      </c>
    </row>
    <row r="4" spans="1:3" ht="15.75">
      <c r="A4" s="1"/>
      <c r="B4" s="10"/>
      <c r="C4" s="3" t="s">
        <v>394</v>
      </c>
    </row>
    <row r="5" spans="1:3" ht="15.75" customHeight="1">
      <c r="A5" s="332" t="s">
        <v>395</v>
      </c>
      <c r="B5" s="332"/>
      <c r="C5" s="332"/>
    </row>
    <row r="6" spans="1:3" ht="15.75">
      <c r="A6" s="1"/>
      <c r="B6" s="10"/>
      <c r="C6" s="3"/>
    </row>
    <row r="7" spans="1:3" ht="15.75">
      <c r="A7" s="1"/>
      <c r="B7" s="10"/>
      <c r="C7" s="219" t="s">
        <v>392</v>
      </c>
    </row>
    <row r="8" spans="1:3" ht="15.75">
      <c r="A8" s="1"/>
      <c r="B8" s="10"/>
      <c r="C8" s="219" t="s">
        <v>403</v>
      </c>
    </row>
    <row r="9" spans="1:3" ht="15.75">
      <c r="A9" s="1"/>
      <c r="B9" s="10"/>
      <c r="C9" s="220" t="s">
        <v>404</v>
      </c>
    </row>
    <row r="10" spans="1:3" ht="15.75">
      <c r="A10" s="1"/>
      <c r="B10" s="10"/>
      <c r="C10" s="218">
        <v>43584</v>
      </c>
    </row>
    <row r="12" ht="12" thickBot="1"/>
    <row r="13" spans="1:3" s="125" customFormat="1" ht="10.5">
      <c r="A13" s="375" t="s">
        <v>32</v>
      </c>
      <c r="B13" s="359" t="s">
        <v>122</v>
      </c>
      <c r="C13" s="373" t="s">
        <v>123</v>
      </c>
    </row>
    <row r="14" spans="1:3" s="125" customFormat="1" ht="11.25" thickBot="1">
      <c r="A14" s="376"/>
      <c r="B14" s="377"/>
      <c r="C14" s="378"/>
    </row>
    <row r="15" spans="1:3" s="125" customFormat="1" ht="21">
      <c r="A15" s="127" t="s">
        <v>378</v>
      </c>
      <c r="B15" s="133" t="str">
        <f>'приложение 7.1'!B25</f>
        <v>Приобретение административно-промышленных помещений  (Республика Марий Эл, п. Медведево, ул.Чехова, 7)                 H_I0001</v>
      </c>
      <c r="C15" s="192"/>
    </row>
    <row r="16" spans="1:3" ht="11.25" customHeight="1">
      <c r="A16" s="128">
        <v>1</v>
      </c>
      <c r="B16" s="134" t="s">
        <v>169</v>
      </c>
      <c r="C16" s="193" t="s">
        <v>380</v>
      </c>
    </row>
    <row r="17" spans="1:3" ht="11.25" customHeight="1">
      <c r="A17" s="128" t="s">
        <v>34</v>
      </c>
      <c r="B17" s="134" t="s">
        <v>170</v>
      </c>
      <c r="C17" s="194" t="s">
        <v>380</v>
      </c>
    </row>
    <row r="18" spans="1:3" ht="11.25" customHeight="1">
      <c r="A18" s="128" t="s">
        <v>35</v>
      </c>
      <c r="B18" s="134" t="s">
        <v>171</v>
      </c>
      <c r="C18" s="194" t="s">
        <v>380</v>
      </c>
    </row>
    <row r="19" spans="1:3" ht="11.25" customHeight="1">
      <c r="A19" s="128" t="s">
        <v>46</v>
      </c>
      <c r="B19" s="134" t="s">
        <v>172</v>
      </c>
      <c r="C19" s="194" t="s">
        <v>380</v>
      </c>
    </row>
    <row r="20" spans="1:3" ht="11.25" customHeight="1">
      <c r="A20" s="128" t="s">
        <v>63</v>
      </c>
      <c r="B20" s="134" t="s">
        <v>173</v>
      </c>
      <c r="C20" s="194" t="s">
        <v>380</v>
      </c>
    </row>
    <row r="21" spans="1:3" ht="11.25" customHeight="1">
      <c r="A21" s="128" t="s">
        <v>174</v>
      </c>
      <c r="B21" s="134" t="s">
        <v>175</v>
      </c>
      <c r="C21" s="194" t="s">
        <v>380</v>
      </c>
    </row>
    <row r="22" spans="1:3" ht="11.25" customHeight="1">
      <c r="A22" s="128" t="s">
        <v>176</v>
      </c>
      <c r="B22" s="134" t="s">
        <v>177</v>
      </c>
      <c r="C22" s="194" t="s">
        <v>380</v>
      </c>
    </row>
    <row r="23" spans="1:3" ht="11.25" customHeight="1">
      <c r="A23" s="128">
        <v>2</v>
      </c>
      <c r="B23" s="134" t="s">
        <v>137</v>
      </c>
      <c r="C23" s="194" t="s">
        <v>380</v>
      </c>
    </row>
    <row r="24" spans="1:3" ht="11.25" customHeight="1">
      <c r="A24" s="128" t="s">
        <v>37</v>
      </c>
      <c r="B24" s="134" t="s">
        <v>178</v>
      </c>
      <c r="C24" s="194" t="s">
        <v>379</v>
      </c>
    </row>
    <row r="25" spans="1:3" ht="11.25" customHeight="1">
      <c r="A25" s="128" t="s">
        <v>38</v>
      </c>
      <c r="B25" s="134" t="s">
        <v>179</v>
      </c>
      <c r="C25" s="194" t="s">
        <v>380</v>
      </c>
    </row>
    <row r="26" spans="1:3" ht="11.25" customHeight="1">
      <c r="A26" s="128" t="s">
        <v>39</v>
      </c>
      <c r="B26" s="134" t="s">
        <v>180</v>
      </c>
      <c r="C26" s="194" t="s">
        <v>380</v>
      </c>
    </row>
    <row r="27" spans="1:3" ht="11.25" customHeight="1">
      <c r="A27" s="128">
        <v>3</v>
      </c>
      <c r="B27" s="134" t="s">
        <v>181</v>
      </c>
      <c r="C27" s="194" t="s">
        <v>380</v>
      </c>
    </row>
    <row r="28" spans="1:3" ht="11.25" customHeight="1">
      <c r="A28" s="128" t="s">
        <v>138</v>
      </c>
      <c r="B28" s="135" t="s">
        <v>381</v>
      </c>
      <c r="C28" s="194" t="s">
        <v>380</v>
      </c>
    </row>
    <row r="29" spans="1:3" ht="11.25" customHeight="1">
      <c r="A29" s="128" t="s">
        <v>140</v>
      </c>
      <c r="B29" s="134" t="s">
        <v>184</v>
      </c>
      <c r="C29" s="194" t="s">
        <v>379</v>
      </c>
    </row>
    <row r="30" spans="1:3" ht="11.25" customHeight="1">
      <c r="A30" s="128" t="s">
        <v>142</v>
      </c>
      <c r="B30" s="134" t="s">
        <v>185</v>
      </c>
      <c r="C30" s="194" t="s">
        <v>380</v>
      </c>
    </row>
    <row r="31" spans="1:3" ht="11.25" customHeight="1">
      <c r="A31" s="128" t="s">
        <v>186</v>
      </c>
      <c r="B31" s="134" t="s">
        <v>187</v>
      </c>
      <c r="C31" s="194" t="s">
        <v>380</v>
      </c>
    </row>
    <row r="32" spans="1:3" ht="11.25" customHeight="1">
      <c r="A32" s="128" t="s">
        <v>188</v>
      </c>
      <c r="B32" s="134" t="s">
        <v>189</v>
      </c>
      <c r="C32" s="194" t="s">
        <v>380</v>
      </c>
    </row>
    <row r="33" spans="1:3" ht="11.25" customHeight="1">
      <c r="A33" s="128">
        <v>4</v>
      </c>
      <c r="B33" s="134" t="s">
        <v>163</v>
      </c>
      <c r="C33" s="194" t="s">
        <v>380</v>
      </c>
    </row>
    <row r="34" spans="1:3" ht="11.25" customHeight="1">
      <c r="A34" s="128" t="s">
        <v>41</v>
      </c>
      <c r="B34" s="134" t="s">
        <v>190</v>
      </c>
      <c r="C34" s="194" t="s">
        <v>380</v>
      </c>
    </row>
    <row r="35" spans="1:3" ht="11.25" customHeight="1">
      <c r="A35" s="128" t="s">
        <v>42</v>
      </c>
      <c r="B35" s="134" t="s">
        <v>191</v>
      </c>
      <c r="C35" s="194" t="s">
        <v>380</v>
      </c>
    </row>
    <row r="36" spans="1:3" ht="11.25" customHeight="1">
      <c r="A36" s="128" t="s">
        <v>43</v>
      </c>
      <c r="B36" s="134" t="s">
        <v>192</v>
      </c>
      <c r="C36" s="194" t="s">
        <v>380</v>
      </c>
    </row>
    <row r="37" spans="1:3" ht="12" customHeight="1" thickBot="1">
      <c r="A37" s="130" t="s">
        <v>86</v>
      </c>
      <c r="B37" s="136" t="s">
        <v>193</v>
      </c>
      <c r="C37" s="195" t="s">
        <v>380</v>
      </c>
    </row>
    <row r="38" spans="1:3" s="125" customFormat="1" ht="21">
      <c r="A38" s="127" t="s">
        <v>378</v>
      </c>
      <c r="B38" s="133" t="str">
        <f>'приложение 7.1'!B26</f>
        <v>Приобретение УАЗ-3741 для оперативно-выездной бригады (лизинг)                                               H_I0002</v>
      </c>
      <c r="C38" s="192"/>
    </row>
    <row r="39" spans="1:3" ht="11.25" customHeight="1">
      <c r="A39" s="128">
        <v>1</v>
      </c>
      <c r="B39" s="134" t="s">
        <v>169</v>
      </c>
      <c r="C39" s="193"/>
    </row>
    <row r="40" spans="1:3" ht="11.25" customHeight="1">
      <c r="A40" s="128" t="s">
        <v>34</v>
      </c>
      <c r="B40" s="134" t="s">
        <v>170</v>
      </c>
      <c r="C40" s="194" t="s">
        <v>380</v>
      </c>
    </row>
    <row r="41" spans="1:3" ht="11.25" customHeight="1">
      <c r="A41" s="128" t="s">
        <v>35</v>
      </c>
      <c r="B41" s="134" t="s">
        <v>171</v>
      </c>
      <c r="C41" s="194" t="s">
        <v>380</v>
      </c>
    </row>
    <row r="42" spans="1:3" ht="11.25" customHeight="1">
      <c r="A42" s="128" t="s">
        <v>46</v>
      </c>
      <c r="B42" s="134" t="s">
        <v>172</v>
      </c>
      <c r="C42" s="194" t="s">
        <v>380</v>
      </c>
    </row>
    <row r="43" spans="1:3" ht="11.25" customHeight="1">
      <c r="A43" s="128" t="s">
        <v>63</v>
      </c>
      <c r="B43" s="134" t="s">
        <v>173</v>
      </c>
      <c r="C43" s="194" t="s">
        <v>380</v>
      </c>
    </row>
    <row r="44" spans="1:3" ht="11.25" customHeight="1">
      <c r="A44" s="128" t="s">
        <v>174</v>
      </c>
      <c r="B44" s="134" t="s">
        <v>175</v>
      </c>
      <c r="C44" s="194" t="s">
        <v>380</v>
      </c>
    </row>
    <row r="45" spans="1:3" ht="11.25" customHeight="1">
      <c r="A45" s="128" t="s">
        <v>176</v>
      </c>
      <c r="B45" s="134" t="s">
        <v>177</v>
      </c>
      <c r="C45" s="194" t="s">
        <v>380</v>
      </c>
    </row>
    <row r="46" spans="1:3" ht="11.25" customHeight="1">
      <c r="A46" s="128">
        <v>2</v>
      </c>
      <c r="B46" s="134" t="s">
        <v>137</v>
      </c>
      <c r="C46" s="194" t="s">
        <v>380</v>
      </c>
    </row>
    <row r="47" spans="1:3" ht="11.25" customHeight="1">
      <c r="A47" s="128" t="s">
        <v>37</v>
      </c>
      <c r="B47" s="134" t="s">
        <v>178</v>
      </c>
      <c r="C47" s="194" t="s">
        <v>380</v>
      </c>
    </row>
    <row r="48" spans="1:3" ht="11.25" customHeight="1">
      <c r="A48" s="128" t="s">
        <v>38</v>
      </c>
      <c r="B48" s="134" t="s">
        <v>179</v>
      </c>
      <c r="C48" s="194" t="s">
        <v>379</v>
      </c>
    </row>
    <row r="49" spans="1:3" ht="11.25" customHeight="1">
      <c r="A49" s="128" t="s">
        <v>39</v>
      </c>
      <c r="B49" s="134" t="s">
        <v>180</v>
      </c>
      <c r="C49" s="194" t="s">
        <v>380</v>
      </c>
    </row>
    <row r="50" spans="1:3" ht="11.25" customHeight="1">
      <c r="A50" s="128">
        <v>3</v>
      </c>
      <c r="B50" s="134" t="s">
        <v>181</v>
      </c>
      <c r="C50" s="194" t="s">
        <v>380</v>
      </c>
    </row>
    <row r="51" spans="1:3" ht="11.25" customHeight="1">
      <c r="A51" s="128" t="s">
        <v>138</v>
      </c>
      <c r="B51" s="135" t="s">
        <v>381</v>
      </c>
      <c r="C51" s="194" t="s">
        <v>380</v>
      </c>
    </row>
    <row r="52" spans="1:3" ht="11.25" customHeight="1">
      <c r="A52" s="128" t="s">
        <v>140</v>
      </c>
      <c r="B52" s="134" t="s">
        <v>184</v>
      </c>
      <c r="C52" s="194" t="s">
        <v>380</v>
      </c>
    </row>
    <row r="53" spans="1:3" ht="11.25" customHeight="1">
      <c r="A53" s="128" t="s">
        <v>142</v>
      </c>
      <c r="B53" s="134" t="s">
        <v>185</v>
      </c>
      <c r="C53" s="194" t="s">
        <v>379</v>
      </c>
    </row>
    <row r="54" spans="1:3" ht="11.25" customHeight="1">
      <c r="A54" s="128" t="s">
        <v>186</v>
      </c>
      <c r="B54" s="134" t="s">
        <v>187</v>
      </c>
      <c r="C54" s="194" t="s">
        <v>380</v>
      </c>
    </row>
    <row r="55" spans="1:3" ht="11.25" customHeight="1">
      <c r="A55" s="128" t="s">
        <v>188</v>
      </c>
      <c r="B55" s="134" t="s">
        <v>189</v>
      </c>
      <c r="C55" s="194" t="s">
        <v>380</v>
      </c>
    </row>
    <row r="56" spans="1:3" ht="11.25" customHeight="1">
      <c r="A56" s="128">
        <v>4</v>
      </c>
      <c r="B56" s="134" t="s">
        <v>163</v>
      </c>
      <c r="C56" s="194" t="s">
        <v>380</v>
      </c>
    </row>
    <row r="57" spans="1:3" ht="11.25" customHeight="1">
      <c r="A57" s="128" t="s">
        <v>41</v>
      </c>
      <c r="B57" s="134" t="s">
        <v>190</v>
      </c>
      <c r="C57" s="194" t="s">
        <v>380</v>
      </c>
    </row>
    <row r="58" spans="1:3" ht="11.25" customHeight="1">
      <c r="A58" s="128" t="s">
        <v>42</v>
      </c>
      <c r="B58" s="134" t="s">
        <v>191</v>
      </c>
      <c r="C58" s="194" t="s">
        <v>380</v>
      </c>
    </row>
    <row r="59" spans="1:3" ht="11.25" customHeight="1">
      <c r="A59" s="128" t="s">
        <v>43</v>
      </c>
      <c r="B59" s="134" t="s">
        <v>192</v>
      </c>
      <c r="C59" s="194" t="s">
        <v>380</v>
      </c>
    </row>
    <row r="60" spans="1:3" ht="12" customHeight="1" thickBot="1">
      <c r="A60" s="130" t="s">
        <v>86</v>
      </c>
      <c r="B60" s="136" t="s">
        <v>193</v>
      </c>
      <c r="C60" s="195" t="s">
        <v>380</v>
      </c>
    </row>
    <row r="61" spans="1:3" s="125" customFormat="1" ht="21">
      <c r="A61" s="127" t="s">
        <v>378</v>
      </c>
      <c r="B61" s="133" t="str">
        <f>'приложение 7.1'!B27</f>
        <v>Приобретение дизельгенератора на базе ГАЗ3308 (лизинг)                                                          H_I0003</v>
      </c>
      <c r="C61" s="192"/>
    </row>
    <row r="62" spans="1:3" ht="11.25" customHeight="1">
      <c r="A62" s="128">
        <v>1</v>
      </c>
      <c r="B62" s="134" t="s">
        <v>169</v>
      </c>
      <c r="C62" s="193" t="s">
        <v>380</v>
      </c>
    </row>
    <row r="63" spans="1:3" ht="11.25" customHeight="1">
      <c r="A63" s="128" t="s">
        <v>34</v>
      </c>
      <c r="B63" s="134" t="s">
        <v>170</v>
      </c>
      <c r="C63" s="194" t="s">
        <v>380</v>
      </c>
    </row>
    <row r="64" spans="1:3" ht="11.25" customHeight="1">
      <c r="A64" s="128" t="s">
        <v>35</v>
      </c>
      <c r="B64" s="134" t="s">
        <v>171</v>
      </c>
      <c r="C64" s="194" t="s">
        <v>380</v>
      </c>
    </row>
    <row r="65" spans="1:3" ht="11.25" customHeight="1">
      <c r="A65" s="128" t="s">
        <v>46</v>
      </c>
      <c r="B65" s="134" t="s">
        <v>172</v>
      </c>
      <c r="C65" s="194" t="s">
        <v>380</v>
      </c>
    </row>
    <row r="66" spans="1:3" ht="11.25" customHeight="1">
      <c r="A66" s="128" t="s">
        <v>63</v>
      </c>
      <c r="B66" s="134" t="s">
        <v>173</v>
      </c>
      <c r="C66" s="194" t="s">
        <v>380</v>
      </c>
    </row>
    <row r="67" spans="1:3" ht="11.25" customHeight="1">
      <c r="A67" s="128" t="s">
        <v>174</v>
      </c>
      <c r="B67" s="134" t="s">
        <v>175</v>
      </c>
      <c r="C67" s="194" t="s">
        <v>380</v>
      </c>
    </row>
    <row r="68" spans="1:3" ht="11.25" customHeight="1">
      <c r="A68" s="128" t="s">
        <v>176</v>
      </c>
      <c r="B68" s="134" t="s">
        <v>177</v>
      </c>
      <c r="C68" s="194" t="s">
        <v>380</v>
      </c>
    </row>
    <row r="69" spans="1:3" ht="11.25" customHeight="1">
      <c r="A69" s="128">
        <v>2</v>
      </c>
      <c r="B69" s="134" t="s">
        <v>137</v>
      </c>
      <c r="C69" s="194" t="s">
        <v>380</v>
      </c>
    </row>
    <row r="70" spans="1:3" ht="11.25" customHeight="1">
      <c r="A70" s="128" t="s">
        <v>37</v>
      </c>
      <c r="B70" s="134" t="s">
        <v>178</v>
      </c>
      <c r="C70" s="194" t="s">
        <v>379</v>
      </c>
    </row>
    <row r="71" spans="1:3" ht="11.25" customHeight="1">
      <c r="A71" s="128" t="s">
        <v>38</v>
      </c>
      <c r="B71" s="134" t="s">
        <v>179</v>
      </c>
      <c r="C71" s="194" t="s">
        <v>380</v>
      </c>
    </row>
    <row r="72" spans="1:3" ht="11.25" customHeight="1">
      <c r="A72" s="128" t="s">
        <v>39</v>
      </c>
      <c r="B72" s="134" t="s">
        <v>180</v>
      </c>
      <c r="C72" s="194" t="s">
        <v>380</v>
      </c>
    </row>
    <row r="73" spans="1:3" ht="11.25" customHeight="1">
      <c r="A73" s="128">
        <v>3</v>
      </c>
      <c r="B73" s="134" t="s">
        <v>181</v>
      </c>
      <c r="C73" s="194" t="s">
        <v>380</v>
      </c>
    </row>
    <row r="74" spans="1:3" ht="11.25" customHeight="1">
      <c r="A74" s="128" t="s">
        <v>138</v>
      </c>
      <c r="B74" s="135" t="s">
        <v>381</v>
      </c>
      <c r="C74" s="194" t="s">
        <v>380</v>
      </c>
    </row>
    <row r="75" spans="1:3" ht="11.25" customHeight="1">
      <c r="A75" s="128" t="s">
        <v>140</v>
      </c>
      <c r="B75" s="134" t="s">
        <v>184</v>
      </c>
      <c r="C75" s="194" t="s">
        <v>379</v>
      </c>
    </row>
    <row r="76" spans="1:3" ht="11.25" customHeight="1">
      <c r="A76" s="128" t="s">
        <v>142</v>
      </c>
      <c r="B76" s="134" t="s">
        <v>185</v>
      </c>
      <c r="C76" s="194" t="s">
        <v>380</v>
      </c>
    </row>
    <row r="77" spans="1:3" ht="11.25" customHeight="1">
      <c r="A77" s="128" t="s">
        <v>186</v>
      </c>
      <c r="B77" s="134" t="s">
        <v>187</v>
      </c>
      <c r="C77" s="194" t="s">
        <v>380</v>
      </c>
    </row>
    <row r="78" spans="1:3" ht="11.25" customHeight="1">
      <c r="A78" s="128" t="s">
        <v>188</v>
      </c>
      <c r="B78" s="134" t="s">
        <v>189</v>
      </c>
      <c r="C78" s="194" t="s">
        <v>380</v>
      </c>
    </row>
    <row r="79" spans="1:3" ht="11.25" customHeight="1">
      <c r="A79" s="128">
        <v>4</v>
      </c>
      <c r="B79" s="134" t="s">
        <v>163</v>
      </c>
      <c r="C79" s="194" t="s">
        <v>380</v>
      </c>
    </row>
    <row r="80" spans="1:3" ht="11.25" customHeight="1">
      <c r="A80" s="128" t="s">
        <v>41</v>
      </c>
      <c r="B80" s="134" t="s">
        <v>190</v>
      </c>
      <c r="C80" s="194" t="s">
        <v>380</v>
      </c>
    </row>
    <row r="81" spans="1:3" ht="11.25" customHeight="1">
      <c r="A81" s="128" t="s">
        <v>42</v>
      </c>
      <c r="B81" s="134" t="s">
        <v>191</v>
      </c>
      <c r="C81" s="194" t="s">
        <v>380</v>
      </c>
    </row>
    <row r="82" spans="1:3" ht="11.25" customHeight="1">
      <c r="A82" s="128" t="s">
        <v>43</v>
      </c>
      <c r="B82" s="134" t="s">
        <v>192</v>
      </c>
      <c r="C82" s="194" t="s">
        <v>380</v>
      </c>
    </row>
    <row r="83" spans="1:3" ht="12" customHeight="1" thickBot="1">
      <c r="A83" s="130" t="s">
        <v>86</v>
      </c>
      <c r="B83" s="136" t="s">
        <v>193</v>
      </c>
      <c r="C83" s="195" t="s">
        <v>380</v>
      </c>
    </row>
  </sheetData>
  <sheetProtection/>
  <mergeCells count="4">
    <mergeCell ref="A5:C5"/>
    <mergeCell ref="A13:A14"/>
    <mergeCell ref="B13:B14"/>
    <mergeCell ref="C13:C14"/>
  </mergeCells>
  <printOptions/>
  <pageMargins left="0.7874015748031497" right="0.1968503937007874" top="0.35433070866141736" bottom="0.15748031496062992" header="0.31496062992125984" footer="0.31496062992125984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T5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54.125" style="110" bestFit="1" customWidth="1"/>
    <col min="2" max="3" width="22.625" style="110" customWidth="1"/>
    <col min="4" max="16384" width="9.00390625" style="110" customWidth="1"/>
  </cols>
  <sheetData>
    <row r="1" ht="15.75">
      <c r="C1" s="111" t="s">
        <v>226</v>
      </c>
    </row>
    <row r="2" ht="15.75">
      <c r="C2" s="111" t="s">
        <v>209</v>
      </c>
    </row>
    <row r="3" ht="15.75">
      <c r="C3" s="3" t="s">
        <v>393</v>
      </c>
    </row>
    <row r="4" ht="15.75">
      <c r="C4" s="3" t="s">
        <v>394</v>
      </c>
    </row>
    <row r="5" spans="1:254" ht="34.5" customHeight="1">
      <c r="A5" s="382" t="s">
        <v>405</v>
      </c>
      <c r="B5" s="383"/>
      <c r="C5" s="383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  <c r="IT5" s="112"/>
    </row>
    <row r="6" spans="1:254" ht="17.25">
      <c r="A6" s="1"/>
      <c r="B6" s="1"/>
      <c r="C6" s="1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  <c r="IR6" s="112"/>
      <c r="IS6" s="112"/>
      <c r="IT6" s="112"/>
    </row>
    <row r="7" spans="1:3" ht="15.75">
      <c r="A7" s="384" t="s">
        <v>422</v>
      </c>
      <c r="B7" s="384"/>
      <c r="C7" s="384"/>
    </row>
    <row r="8" spans="1:3" ht="15.75">
      <c r="A8" s="117"/>
      <c r="B8" s="117"/>
      <c r="C8" s="117"/>
    </row>
    <row r="9" ht="15.75">
      <c r="C9" s="189" t="s">
        <v>392</v>
      </c>
    </row>
    <row r="10" ht="15.75">
      <c r="C10" s="189" t="s">
        <v>403</v>
      </c>
    </row>
    <row r="11" ht="15.75">
      <c r="C11" s="190" t="s">
        <v>404</v>
      </c>
    </row>
    <row r="12" ht="15.75">
      <c r="C12" s="218">
        <v>43584</v>
      </c>
    </row>
    <row r="13" ht="16.5" thickBot="1">
      <c r="B13" s="113"/>
    </row>
    <row r="14" spans="1:3" ht="15.75">
      <c r="A14" s="204" t="s">
        <v>335</v>
      </c>
      <c r="B14" s="205"/>
      <c r="C14" s="206"/>
    </row>
    <row r="15" spans="1:3" ht="31.5">
      <c r="A15" s="207" t="s">
        <v>336</v>
      </c>
      <c r="B15" s="114" t="s">
        <v>425</v>
      </c>
      <c r="C15" s="208" t="s">
        <v>426</v>
      </c>
    </row>
    <row r="16" spans="1:3" ht="16.5" thickBot="1">
      <c r="A16" s="209">
        <v>1</v>
      </c>
      <c r="B16" s="210">
        <v>2</v>
      </c>
      <c r="C16" s="263">
        <v>3</v>
      </c>
    </row>
    <row r="17" spans="1:3" ht="15.75">
      <c r="A17" s="249" t="s">
        <v>337</v>
      </c>
      <c r="B17" s="250">
        <f>17086173.383615/1000</f>
        <v>17086.173383614998</v>
      </c>
      <c r="C17" s="251">
        <f>B17</f>
        <v>17086.173383614998</v>
      </c>
    </row>
    <row r="18" spans="1:3" ht="15.75">
      <c r="A18" s="252" t="s">
        <v>338</v>
      </c>
      <c r="B18" s="250"/>
      <c r="C18" s="251"/>
    </row>
    <row r="19" spans="1:3" ht="15.75">
      <c r="A19" s="252" t="s">
        <v>339</v>
      </c>
      <c r="B19" s="253"/>
      <c r="C19" s="251"/>
    </row>
    <row r="20" spans="1:3" ht="15.75">
      <c r="A20" s="254" t="s">
        <v>340</v>
      </c>
      <c r="B20" s="253"/>
      <c r="C20" s="251"/>
    </row>
    <row r="21" spans="1:3" ht="15.75">
      <c r="A21" s="254" t="s">
        <v>341</v>
      </c>
      <c r="B21" s="253"/>
      <c r="C21" s="251"/>
    </row>
    <row r="22" spans="1:3" ht="15.75">
      <c r="A22" s="252" t="s">
        <v>90</v>
      </c>
      <c r="B22" s="253"/>
      <c r="C22" s="251"/>
    </row>
    <row r="23" spans="1:3" ht="15.75">
      <c r="A23" s="252" t="s">
        <v>342</v>
      </c>
      <c r="B23" s="253">
        <f>5922812.08/1000</f>
        <v>5922.81208</v>
      </c>
      <c r="C23" s="251">
        <f>B23</f>
        <v>5922.81208</v>
      </c>
    </row>
    <row r="24" spans="1:3" ht="15.75">
      <c r="A24" s="252" t="s">
        <v>343</v>
      </c>
      <c r="B24" s="253">
        <f>B23</f>
        <v>5922.81208</v>
      </c>
      <c r="C24" s="251">
        <f>B24</f>
        <v>5922.81208</v>
      </c>
    </row>
    <row r="25" spans="1:3" ht="15.75">
      <c r="A25" s="252" t="s">
        <v>344</v>
      </c>
      <c r="B25" s="253"/>
      <c r="C25" s="251">
        <v>0</v>
      </c>
    </row>
    <row r="26" spans="1:3" ht="15.75">
      <c r="A26" s="252" t="s">
        <v>345</v>
      </c>
      <c r="B26" s="253"/>
      <c r="C26" s="251">
        <v>0</v>
      </c>
    </row>
    <row r="27" spans="1:3" ht="15.75">
      <c r="A27" s="252" t="s">
        <v>346</v>
      </c>
      <c r="B27" s="253">
        <f>('приложение 7.1'!C26+'приложение 7.1'!C27-'приложение 7.1'!E26-'приложение 7.1'!E27)*1000/1.2</f>
        <v>2502.6130909499993</v>
      </c>
      <c r="C27" s="251">
        <f>B27</f>
        <v>2502.6130909499993</v>
      </c>
    </row>
    <row r="28" spans="1:3" ht="15.75">
      <c r="A28" s="254" t="s">
        <v>347</v>
      </c>
      <c r="B28" s="253"/>
      <c r="C28" s="251">
        <v>0</v>
      </c>
    </row>
    <row r="29" spans="1:3" ht="15.75">
      <c r="A29" s="254" t="s">
        <v>348</v>
      </c>
      <c r="B29" s="253"/>
      <c r="C29" s="251">
        <v>0</v>
      </c>
    </row>
    <row r="30" spans="1:3" ht="15.75">
      <c r="A30" s="254" t="s">
        <v>349</v>
      </c>
      <c r="B30" s="253"/>
      <c r="C30" s="251">
        <v>0</v>
      </c>
    </row>
    <row r="31" spans="1:3" ht="15.75">
      <c r="A31" s="254" t="s">
        <v>350</v>
      </c>
      <c r="B31" s="253">
        <f>B27</f>
        <v>2502.6130909499993</v>
      </c>
      <c r="C31" s="251">
        <f>B31</f>
        <v>2502.6130909499993</v>
      </c>
    </row>
    <row r="32" spans="1:3" ht="15.75">
      <c r="A32" s="252" t="s">
        <v>351</v>
      </c>
      <c r="B32" s="253"/>
      <c r="C32" s="251">
        <v>0</v>
      </c>
    </row>
    <row r="33" spans="1:3" ht="15.75">
      <c r="A33" s="254" t="s">
        <v>352</v>
      </c>
      <c r="B33" s="253"/>
      <c r="C33" s="251">
        <v>0</v>
      </c>
    </row>
    <row r="34" spans="1:3" ht="15.75">
      <c r="A34" s="254" t="s">
        <v>353</v>
      </c>
      <c r="B34" s="253"/>
      <c r="C34" s="251">
        <v>0</v>
      </c>
    </row>
    <row r="35" spans="1:3" ht="15.75">
      <c r="A35" s="255" t="s">
        <v>354</v>
      </c>
      <c r="B35" s="253"/>
      <c r="C35" s="251">
        <v>0</v>
      </c>
    </row>
    <row r="36" spans="1:3" ht="15.75">
      <c r="A36" s="255" t="s">
        <v>355</v>
      </c>
      <c r="B36" s="253"/>
      <c r="C36" s="251">
        <v>0</v>
      </c>
    </row>
    <row r="37" spans="1:3" ht="15.75">
      <c r="A37" s="255" t="s">
        <v>356</v>
      </c>
      <c r="B37" s="253"/>
      <c r="C37" s="251">
        <v>0</v>
      </c>
    </row>
    <row r="38" spans="1:3" ht="15.75">
      <c r="A38" s="252" t="s">
        <v>357</v>
      </c>
      <c r="B38" s="253"/>
      <c r="C38" s="251">
        <v>0</v>
      </c>
    </row>
    <row r="39" spans="1:3" ht="15.75">
      <c r="A39" s="379" t="s">
        <v>358</v>
      </c>
      <c r="B39" s="380"/>
      <c r="C39" s="381"/>
    </row>
    <row r="40" spans="1:3" ht="31.5">
      <c r="A40" s="252" t="s">
        <v>359</v>
      </c>
      <c r="B40" s="256">
        <f>'приложение 8'!K40</f>
        <v>1.0394372288135594</v>
      </c>
      <c r="C40" s="256">
        <f>'приложение 8'!E40+'приложение 8'!G40+'приложение 8'!I40+'приложение 8'!K40</f>
        <v>4.163866576271187</v>
      </c>
    </row>
    <row r="41" spans="1:3" ht="15.75">
      <c r="A41" s="252" t="s">
        <v>360</v>
      </c>
      <c r="B41" s="256">
        <f>'приложение 8'!L40</f>
        <v>0</v>
      </c>
      <c r="C41" s="256">
        <f>'приложение 8'!F40+'приложение 8'!H40+'приложение 8'!J40+'приложение 8'!L40</f>
        <v>0.332925325</v>
      </c>
    </row>
    <row r="42" spans="1:3" ht="15.75">
      <c r="A42" s="252" t="s">
        <v>361</v>
      </c>
      <c r="B42" s="257" t="s">
        <v>391</v>
      </c>
      <c r="C42" s="251" t="str">
        <f>B42</f>
        <v>да</v>
      </c>
    </row>
    <row r="43" spans="1:3" ht="15.75">
      <c r="A43" s="252" t="s">
        <v>362</v>
      </c>
      <c r="B43" s="257" t="s">
        <v>400</v>
      </c>
      <c r="C43" s="251" t="str">
        <f>B43</f>
        <v> - </v>
      </c>
    </row>
    <row r="44" spans="1:3" ht="15.75">
      <c r="A44" s="379" t="s">
        <v>363</v>
      </c>
      <c r="B44" s="380"/>
      <c r="C44" s="381"/>
    </row>
    <row r="45" spans="1:3" ht="15.75">
      <c r="A45" s="258" t="s">
        <v>364</v>
      </c>
      <c r="B45" s="257"/>
      <c r="C45" s="259"/>
    </row>
    <row r="46" spans="1:3" ht="15.75">
      <c r="A46" s="258" t="s">
        <v>365</v>
      </c>
      <c r="B46" s="257"/>
      <c r="C46" s="259"/>
    </row>
    <row r="47" spans="1:3" ht="15.75">
      <c r="A47" s="258" t="s">
        <v>366</v>
      </c>
      <c r="B47" s="257"/>
      <c r="C47" s="259"/>
    </row>
    <row r="48" spans="1:3" ht="16.5" thickBot="1">
      <c r="A48" s="260" t="s">
        <v>367</v>
      </c>
      <c r="B48" s="261"/>
      <c r="C48" s="262"/>
    </row>
    <row r="49" spans="1:2" ht="15.75">
      <c r="A49" s="115"/>
      <c r="B49" s="115"/>
    </row>
    <row r="50" spans="1:3" ht="15.75">
      <c r="A50" s="385" t="s">
        <v>368</v>
      </c>
      <c r="B50" s="385"/>
      <c r="C50" s="385"/>
    </row>
  </sheetData>
  <sheetProtection/>
  <mergeCells count="5">
    <mergeCell ref="A44:C44"/>
    <mergeCell ref="A5:C5"/>
    <mergeCell ref="A7:C7"/>
    <mergeCell ref="A39:C39"/>
    <mergeCell ref="A50:C50"/>
  </mergeCells>
  <printOptions/>
  <pageMargins left="0.7874015748031497" right="0.11811023622047245" top="0.7480314960629921" bottom="0.5" header="0.31496062992125984" footer="0.31496062992125984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"/>
  <sheetViews>
    <sheetView zoomScale="80" zoomScaleNormal="80" zoomScalePageLayoutView="0" workbookViewId="0" topLeftCell="A1">
      <selection activeCell="A1" sqref="A1"/>
    </sheetView>
  </sheetViews>
  <sheetFormatPr defaultColWidth="9.00390625" defaultRowHeight="15.75"/>
  <cols>
    <col min="1" max="1" width="3.875" style="50" bestFit="1" customWidth="1"/>
    <col min="2" max="2" width="33.75390625" style="51" customWidth="1"/>
    <col min="3" max="4" width="10.875" style="51" bestFit="1" customWidth="1"/>
    <col min="5" max="5" width="7.50390625" style="51" customWidth="1"/>
    <col min="6" max="6" width="13.875" style="51" bestFit="1" customWidth="1"/>
    <col min="7" max="7" width="13.25390625" style="51" bestFit="1" customWidth="1"/>
    <col min="8" max="8" width="16.00390625" style="51" bestFit="1" customWidth="1"/>
    <col min="9" max="9" width="12.50390625" style="51" customWidth="1"/>
    <col min="10" max="10" width="15.125" style="51" bestFit="1" customWidth="1"/>
    <col min="11" max="11" width="15.25390625" style="51" customWidth="1"/>
    <col min="12" max="16384" width="9.00390625" style="50" customWidth="1"/>
  </cols>
  <sheetData>
    <row r="2" ht="15.75">
      <c r="K2" s="3" t="s">
        <v>18</v>
      </c>
    </row>
    <row r="3" ht="15.75">
      <c r="K3" s="111" t="s">
        <v>209</v>
      </c>
    </row>
    <row r="4" ht="15.75">
      <c r="K4" s="3" t="s">
        <v>393</v>
      </c>
    </row>
    <row r="5" ht="15.75">
      <c r="K5" s="3" t="s">
        <v>394</v>
      </c>
    </row>
    <row r="6" spans="1:11" ht="33.75" customHeight="1">
      <c r="A6" s="392" t="s">
        <v>423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</row>
    <row r="7" ht="15.75">
      <c r="K7" s="189" t="s">
        <v>392</v>
      </c>
    </row>
    <row r="8" ht="15.75">
      <c r="K8" s="189" t="s">
        <v>403</v>
      </c>
    </row>
    <row r="9" ht="15.75">
      <c r="K9" s="190" t="s">
        <v>404</v>
      </c>
    </row>
    <row r="10" ht="15.75">
      <c r="K10" s="218">
        <v>43584</v>
      </c>
    </row>
    <row r="11" ht="15.75" thickBot="1"/>
    <row r="12" spans="1:11" s="51" customFormat="1" ht="84.75" customHeight="1">
      <c r="A12" s="394" t="s">
        <v>197</v>
      </c>
      <c r="B12" s="397" t="s">
        <v>203</v>
      </c>
      <c r="C12" s="398" t="s">
        <v>195</v>
      </c>
      <c r="D12" s="399"/>
      <c r="E12" s="400"/>
      <c r="F12" s="397" t="s">
        <v>196</v>
      </c>
      <c r="G12" s="397"/>
      <c r="H12" s="403" t="s">
        <v>206</v>
      </c>
      <c r="I12" s="404"/>
      <c r="J12" s="404"/>
      <c r="K12" s="405"/>
    </row>
    <row r="13" spans="1:11" s="51" customFormat="1" ht="39.75" customHeight="1">
      <c r="A13" s="395"/>
      <c r="B13" s="388"/>
      <c r="C13" s="388" t="s">
        <v>200</v>
      </c>
      <c r="D13" s="388" t="s">
        <v>201</v>
      </c>
      <c r="E13" s="390" t="s">
        <v>202</v>
      </c>
      <c r="F13" s="388" t="s">
        <v>204</v>
      </c>
      <c r="G13" s="388" t="s">
        <v>205</v>
      </c>
      <c r="H13" s="388" t="s">
        <v>207</v>
      </c>
      <c r="I13" s="388" t="s">
        <v>198</v>
      </c>
      <c r="J13" s="388" t="s">
        <v>208</v>
      </c>
      <c r="K13" s="386" t="s">
        <v>199</v>
      </c>
    </row>
    <row r="14" spans="1:11" ht="63.75" customHeight="1" thickBot="1">
      <c r="A14" s="396"/>
      <c r="B14" s="389"/>
      <c r="C14" s="389"/>
      <c r="D14" s="389"/>
      <c r="E14" s="391"/>
      <c r="F14" s="389"/>
      <c r="G14" s="389"/>
      <c r="H14" s="389"/>
      <c r="I14" s="389"/>
      <c r="J14" s="389"/>
      <c r="K14" s="387"/>
    </row>
    <row r="15" spans="1:11" ht="78.75">
      <c r="A15" s="160">
        <v>1</v>
      </c>
      <c r="B15" s="227" t="str">
        <f>'приложение 7.1'!B25</f>
        <v>Приобретение административно-промышленных помещений  (Республика Марий Эл, п. Медведево, ул.Чехова, 7)                 H_I0001</v>
      </c>
      <c r="C15" s="186" t="s">
        <v>377</v>
      </c>
      <c r="D15" s="186" t="s">
        <v>377</v>
      </c>
      <c r="E15" s="187" t="s">
        <v>377</v>
      </c>
      <c r="F15" s="186"/>
      <c r="G15" s="186"/>
      <c r="H15" s="199" t="s">
        <v>380</v>
      </c>
      <c r="I15" s="199" t="s">
        <v>380</v>
      </c>
      <c r="J15" s="199" t="s">
        <v>380</v>
      </c>
      <c r="K15" s="200" t="s">
        <v>380</v>
      </c>
    </row>
    <row r="16" spans="1:11" ht="45">
      <c r="A16" s="161">
        <v>2</v>
      </c>
      <c r="B16" s="228" t="str">
        <f>'приложение 7.1'!B26</f>
        <v>Приобретение УАЗ-3741 для оперативно-выездной бригады (лизинг)                                               H_I0002</v>
      </c>
      <c r="C16" s="187" t="s">
        <v>377</v>
      </c>
      <c r="D16" s="187" t="s">
        <v>377</v>
      </c>
      <c r="E16" s="187" t="s">
        <v>377</v>
      </c>
      <c r="F16" s="187">
        <v>2018</v>
      </c>
      <c r="G16" s="187">
        <v>2018</v>
      </c>
      <c r="H16" s="198" t="s">
        <v>380</v>
      </c>
      <c r="I16" s="198" t="s">
        <v>380</v>
      </c>
      <c r="J16" s="198" t="s">
        <v>380</v>
      </c>
      <c r="K16" s="201" t="s">
        <v>380</v>
      </c>
    </row>
    <row r="17" spans="1:11" ht="45">
      <c r="A17" s="161">
        <v>3</v>
      </c>
      <c r="B17" s="228" t="str">
        <f>'приложение 7.1'!B27</f>
        <v>Приобретение дизельгенератора на базе ГАЗ3308 (лизинг)                                                          H_I0003</v>
      </c>
      <c r="C17" s="187" t="s">
        <v>377</v>
      </c>
      <c r="D17" s="187" t="s">
        <v>377</v>
      </c>
      <c r="E17" s="187" t="s">
        <v>377</v>
      </c>
      <c r="F17" s="187">
        <v>2018</v>
      </c>
      <c r="G17" s="187">
        <v>2018</v>
      </c>
      <c r="H17" s="198" t="s">
        <v>380</v>
      </c>
      <c r="I17" s="198" t="s">
        <v>380</v>
      </c>
      <c r="J17" s="198" t="s">
        <v>380</v>
      </c>
      <c r="K17" s="201" t="s">
        <v>380</v>
      </c>
    </row>
    <row r="19" spans="3:5" ht="15">
      <c r="C19" s="401"/>
      <c r="D19" s="402"/>
      <c r="E19" s="402"/>
    </row>
  </sheetData>
  <sheetProtection/>
  <mergeCells count="16">
    <mergeCell ref="A6:K6"/>
    <mergeCell ref="A12:A14"/>
    <mergeCell ref="B12:B14"/>
    <mergeCell ref="C12:E12"/>
    <mergeCell ref="F12:G12"/>
    <mergeCell ref="C19:E19"/>
    <mergeCell ref="H12:K12"/>
    <mergeCell ref="C13:C14"/>
    <mergeCell ref="D13:D14"/>
    <mergeCell ref="J13:J14"/>
    <mergeCell ref="K13:K14"/>
    <mergeCell ref="G13:G14"/>
    <mergeCell ref="H13:H14"/>
    <mergeCell ref="I13:I14"/>
    <mergeCell ref="E13:E14"/>
    <mergeCell ref="F13:F14"/>
  </mergeCells>
  <printOptions/>
  <pageMargins left="0.7874015748031497" right="0.11811023622047245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W39"/>
  <sheetViews>
    <sheetView tabSelected="1" zoomScale="55" zoomScaleNormal="55" zoomScalePageLayoutView="0" workbookViewId="0" topLeftCell="A1">
      <pane ySplit="14" topLeftCell="A15" activePane="bottomLeft" state="frozen"/>
      <selection pane="topLeft" activeCell="G18" sqref="G18"/>
      <selection pane="bottomLeft" activeCell="C26" sqref="C26"/>
    </sheetView>
  </sheetViews>
  <sheetFormatPr defaultColWidth="9.00390625" defaultRowHeight="15.75"/>
  <cols>
    <col min="1" max="1" width="9.00390625" style="1" customWidth="1"/>
    <col min="2" max="2" width="52.375" style="1" customWidth="1"/>
    <col min="3" max="3" width="14.625" style="1" customWidth="1"/>
    <col min="4" max="4" width="14.25390625" style="1" customWidth="1"/>
    <col min="5" max="13" width="10.625" style="1" customWidth="1"/>
    <col min="14" max="17" width="14.625" style="57" customWidth="1"/>
    <col min="18" max="18" width="14.375" style="1" customWidth="1"/>
    <col min="19" max="20" width="14.625" style="1" customWidth="1"/>
    <col min="21" max="21" width="15.50390625" style="1" customWidth="1"/>
    <col min="22" max="22" width="14.375" style="1" customWidth="1"/>
    <col min="23" max="23" width="38.75390625" style="1" customWidth="1"/>
    <col min="24" max="24" width="9.00390625" style="1" customWidth="1"/>
    <col min="25" max="25" width="11.00390625" style="1" bestFit="1" customWidth="1"/>
    <col min="26" max="16384" width="9.00390625" style="1" customWidth="1"/>
  </cols>
  <sheetData>
    <row r="2" ht="15.75">
      <c r="W2" s="3" t="s">
        <v>22</v>
      </c>
    </row>
    <row r="3" ht="15.75">
      <c r="W3" s="3" t="s">
        <v>209</v>
      </c>
    </row>
    <row r="4" ht="15.75">
      <c r="W4" s="3" t="s">
        <v>393</v>
      </c>
    </row>
    <row r="5" ht="15.75">
      <c r="W5" s="3" t="s">
        <v>394</v>
      </c>
    </row>
    <row r="6" spans="1:23" ht="19.5">
      <c r="A6" s="264" t="s">
        <v>416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</row>
    <row r="7" ht="19.5">
      <c r="W7" s="196" t="s">
        <v>392</v>
      </c>
    </row>
    <row r="8" spans="4:23" ht="19.5">
      <c r="D8" s="211"/>
      <c r="E8" s="211"/>
      <c r="F8" s="211"/>
      <c r="G8" s="211"/>
      <c r="H8" s="211"/>
      <c r="I8" s="211"/>
      <c r="J8" s="211"/>
      <c r="K8" s="211"/>
      <c r="L8" s="211"/>
      <c r="M8" s="211"/>
      <c r="W8" s="196" t="s">
        <v>403</v>
      </c>
    </row>
    <row r="9" spans="4:23" ht="19.5">
      <c r="D9" s="211"/>
      <c r="E9" s="211"/>
      <c r="F9" s="211"/>
      <c r="G9" s="211"/>
      <c r="H9" s="211"/>
      <c r="I9" s="211"/>
      <c r="J9" s="211"/>
      <c r="K9" s="211"/>
      <c r="L9" s="211"/>
      <c r="M9" s="211"/>
      <c r="W9" s="197" t="s">
        <v>404</v>
      </c>
    </row>
    <row r="10" spans="4:23" ht="19.5"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W10" s="217">
        <v>43584</v>
      </c>
    </row>
    <row r="11" ht="16.5" thickBot="1"/>
    <row r="12" spans="1:23" ht="126" customHeight="1">
      <c r="A12" s="266" t="s">
        <v>47</v>
      </c>
      <c r="B12" s="268" t="s">
        <v>69</v>
      </c>
      <c r="C12" s="268" t="s">
        <v>370</v>
      </c>
      <c r="D12" s="268" t="s">
        <v>216</v>
      </c>
      <c r="E12" s="268"/>
      <c r="F12" s="268"/>
      <c r="G12" s="268"/>
      <c r="H12" s="268"/>
      <c r="I12" s="268"/>
      <c r="J12" s="268"/>
      <c r="K12" s="268"/>
      <c r="L12" s="268"/>
      <c r="M12" s="268"/>
      <c r="N12" s="268" t="s">
        <v>239</v>
      </c>
      <c r="O12" s="268"/>
      <c r="P12" s="270" t="s">
        <v>401</v>
      </c>
      <c r="Q12" s="271"/>
      <c r="R12" s="274" t="s">
        <v>371</v>
      </c>
      <c r="S12" s="268" t="s">
        <v>111</v>
      </c>
      <c r="T12" s="268"/>
      <c r="U12" s="268"/>
      <c r="V12" s="268"/>
      <c r="W12" s="276" t="s">
        <v>49</v>
      </c>
    </row>
    <row r="13" spans="1:23" ht="31.5" customHeight="1">
      <c r="A13" s="267"/>
      <c r="B13" s="269"/>
      <c r="C13" s="269"/>
      <c r="D13" s="269" t="s">
        <v>50</v>
      </c>
      <c r="E13" s="269"/>
      <c r="F13" s="269" t="s">
        <v>51</v>
      </c>
      <c r="G13" s="269"/>
      <c r="H13" s="269" t="s">
        <v>52</v>
      </c>
      <c r="I13" s="269"/>
      <c r="J13" s="269" t="s">
        <v>53</v>
      </c>
      <c r="K13" s="269"/>
      <c r="L13" s="269" t="s">
        <v>54</v>
      </c>
      <c r="M13" s="269"/>
      <c r="N13" s="269"/>
      <c r="O13" s="269"/>
      <c r="P13" s="272"/>
      <c r="Q13" s="273"/>
      <c r="R13" s="275"/>
      <c r="S13" s="269" t="s">
        <v>84</v>
      </c>
      <c r="T13" s="269" t="s">
        <v>106</v>
      </c>
      <c r="U13" s="269" t="s">
        <v>104</v>
      </c>
      <c r="V13" s="269"/>
      <c r="W13" s="277"/>
    </row>
    <row r="14" spans="1:23" ht="81.75" customHeight="1">
      <c r="A14" s="267"/>
      <c r="B14" s="269"/>
      <c r="C14" s="269"/>
      <c r="D14" s="18" t="s">
        <v>114</v>
      </c>
      <c r="E14" s="18" t="s">
        <v>115</v>
      </c>
      <c r="F14" s="18" t="s">
        <v>55</v>
      </c>
      <c r="G14" s="18" t="s">
        <v>56</v>
      </c>
      <c r="H14" s="18" t="s">
        <v>55</v>
      </c>
      <c r="I14" s="18" t="s">
        <v>56</v>
      </c>
      <c r="J14" s="18" t="s">
        <v>55</v>
      </c>
      <c r="K14" s="18" t="s">
        <v>56</v>
      </c>
      <c r="L14" s="18" t="s">
        <v>55</v>
      </c>
      <c r="M14" s="18" t="s">
        <v>56</v>
      </c>
      <c r="N14" s="18" t="s">
        <v>50</v>
      </c>
      <c r="O14" s="18" t="s">
        <v>236</v>
      </c>
      <c r="P14" s="18" t="s">
        <v>50</v>
      </c>
      <c r="Q14" s="18" t="s">
        <v>238</v>
      </c>
      <c r="R14" s="275"/>
      <c r="S14" s="269"/>
      <c r="T14" s="269"/>
      <c r="U14" s="18" t="s">
        <v>103</v>
      </c>
      <c r="V14" s="18" t="s">
        <v>105</v>
      </c>
      <c r="W14" s="277"/>
    </row>
    <row r="15" spans="1:23" s="9" customFormat="1" ht="15.75">
      <c r="A15" s="19"/>
      <c r="B15" s="18" t="s">
        <v>70</v>
      </c>
      <c r="C15" s="163">
        <f>C24</f>
        <v>13.61900008534</v>
      </c>
      <c r="D15" s="163">
        <f aca="true" t="shared" si="0" ref="D15:W15">D24</f>
        <v>4.92376824</v>
      </c>
      <c r="E15" s="163">
        <f t="shared" si="0"/>
        <v>0.39951039</v>
      </c>
      <c r="F15" s="163">
        <f t="shared" si="0"/>
        <v>1.23094206</v>
      </c>
      <c r="G15" s="163">
        <f t="shared" si="0"/>
        <v>0.39951039</v>
      </c>
      <c r="H15" s="163">
        <f t="shared" si="0"/>
        <v>1.23094206</v>
      </c>
      <c r="I15" s="163">
        <f t="shared" si="0"/>
        <v>0</v>
      </c>
      <c r="J15" s="163">
        <f t="shared" si="0"/>
        <v>1.23094206</v>
      </c>
      <c r="K15" s="163">
        <f t="shared" si="0"/>
        <v>0</v>
      </c>
      <c r="L15" s="163">
        <f t="shared" si="0"/>
        <v>1.23094206</v>
      </c>
      <c r="M15" s="163">
        <f t="shared" si="0"/>
        <v>0</v>
      </c>
      <c r="N15" s="163">
        <f t="shared" si="0"/>
        <v>0</v>
      </c>
      <c r="O15" s="163">
        <f t="shared" si="0"/>
        <v>0</v>
      </c>
      <c r="P15" s="163">
        <f t="shared" si="0"/>
        <v>0.332925325</v>
      </c>
      <c r="Q15" s="163">
        <f t="shared" si="0"/>
        <v>0</v>
      </c>
      <c r="R15" s="163">
        <f t="shared" si="0"/>
        <v>4.524257850000001</v>
      </c>
      <c r="S15" s="163">
        <f t="shared" si="0"/>
        <v>-0.8314316700000001</v>
      </c>
      <c r="T15" s="163">
        <f t="shared" si="0"/>
        <v>-0.9833462532535202</v>
      </c>
      <c r="U15" s="163">
        <f t="shared" si="0"/>
        <v>0</v>
      </c>
      <c r="V15" s="163">
        <f t="shared" si="0"/>
        <v>0.0007683300000000115</v>
      </c>
      <c r="W15" s="238">
        <f t="shared" si="0"/>
        <v>0</v>
      </c>
    </row>
    <row r="16" spans="1:23" ht="15.75">
      <c r="A16" s="19" t="s">
        <v>33</v>
      </c>
      <c r="B16" s="18" t="s">
        <v>110</v>
      </c>
      <c r="C16" s="163">
        <v>0</v>
      </c>
      <c r="D16" s="163">
        <v>0</v>
      </c>
      <c r="E16" s="163">
        <v>0</v>
      </c>
      <c r="F16" s="163">
        <v>0</v>
      </c>
      <c r="G16" s="163">
        <v>0</v>
      </c>
      <c r="H16" s="163">
        <v>0</v>
      </c>
      <c r="I16" s="163">
        <v>0</v>
      </c>
      <c r="J16" s="163">
        <v>0</v>
      </c>
      <c r="K16" s="163">
        <v>0</v>
      </c>
      <c r="L16" s="163">
        <v>0</v>
      </c>
      <c r="M16" s="163">
        <v>0</v>
      </c>
      <c r="N16" s="163">
        <v>0</v>
      </c>
      <c r="O16" s="163">
        <v>0</v>
      </c>
      <c r="P16" s="163">
        <v>0</v>
      </c>
      <c r="Q16" s="163">
        <v>0</v>
      </c>
      <c r="R16" s="163">
        <v>0</v>
      </c>
      <c r="S16" s="163">
        <v>0</v>
      </c>
      <c r="T16" s="163">
        <v>0</v>
      </c>
      <c r="U16" s="163">
        <v>0</v>
      </c>
      <c r="V16" s="163">
        <v>0</v>
      </c>
      <c r="W16" s="238">
        <v>0</v>
      </c>
    </row>
    <row r="17" spans="1:23" ht="31.5">
      <c r="A17" s="19" t="s">
        <v>34</v>
      </c>
      <c r="B17" s="18" t="s">
        <v>107</v>
      </c>
      <c r="C17" s="163">
        <v>0</v>
      </c>
      <c r="D17" s="163">
        <v>0</v>
      </c>
      <c r="E17" s="163">
        <v>0</v>
      </c>
      <c r="F17" s="163">
        <v>0</v>
      </c>
      <c r="G17" s="163">
        <v>0</v>
      </c>
      <c r="H17" s="163">
        <v>0</v>
      </c>
      <c r="I17" s="163">
        <v>0</v>
      </c>
      <c r="J17" s="163">
        <v>0</v>
      </c>
      <c r="K17" s="163">
        <v>0</v>
      </c>
      <c r="L17" s="163">
        <v>0</v>
      </c>
      <c r="M17" s="163">
        <v>0</v>
      </c>
      <c r="N17" s="163">
        <v>0</v>
      </c>
      <c r="O17" s="163">
        <v>0</v>
      </c>
      <c r="P17" s="163">
        <v>0</v>
      </c>
      <c r="Q17" s="163">
        <v>0</v>
      </c>
      <c r="R17" s="163">
        <v>0</v>
      </c>
      <c r="S17" s="163">
        <v>0</v>
      </c>
      <c r="T17" s="163">
        <v>0</v>
      </c>
      <c r="U17" s="163">
        <v>0</v>
      </c>
      <c r="V17" s="163">
        <v>0</v>
      </c>
      <c r="W17" s="238">
        <v>0</v>
      </c>
    </row>
    <row r="18" spans="1:23" ht="31.5">
      <c r="A18" s="19" t="s">
        <v>35</v>
      </c>
      <c r="B18" s="18" t="s">
        <v>194</v>
      </c>
      <c r="C18" s="163">
        <v>0</v>
      </c>
      <c r="D18" s="163">
        <v>0</v>
      </c>
      <c r="E18" s="163">
        <v>0</v>
      </c>
      <c r="F18" s="163">
        <v>0</v>
      </c>
      <c r="G18" s="163">
        <v>0</v>
      </c>
      <c r="H18" s="163">
        <v>0</v>
      </c>
      <c r="I18" s="163">
        <v>0</v>
      </c>
      <c r="J18" s="163">
        <v>0</v>
      </c>
      <c r="K18" s="163">
        <v>0</v>
      </c>
      <c r="L18" s="163">
        <v>0</v>
      </c>
      <c r="M18" s="163">
        <v>0</v>
      </c>
      <c r="N18" s="163">
        <v>0</v>
      </c>
      <c r="O18" s="163">
        <v>0</v>
      </c>
      <c r="P18" s="163">
        <v>0</v>
      </c>
      <c r="Q18" s="163">
        <v>0</v>
      </c>
      <c r="R18" s="163">
        <v>0</v>
      </c>
      <c r="S18" s="163">
        <v>0</v>
      </c>
      <c r="T18" s="163">
        <v>0</v>
      </c>
      <c r="U18" s="163">
        <v>0</v>
      </c>
      <c r="V18" s="163">
        <v>0</v>
      </c>
      <c r="W18" s="238">
        <v>0</v>
      </c>
    </row>
    <row r="19" spans="1:23" ht="15.75">
      <c r="A19" s="19" t="s">
        <v>46</v>
      </c>
      <c r="B19" s="18" t="s">
        <v>108</v>
      </c>
      <c r="C19" s="163">
        <v>0</v>
      </c>
      <c r="D19" s="163">
        <v>0</v>
      </c>
      <c r="E19" s="163">
        <v>0</v>
      </c>
      <c r="F19" s="163">
        <v>0</v>
      </c>
      <c r="G19" s="163">
        <v>0</v>
      </c>
      <c r="H19" s="163">
        <v>0</v>
      </c>
      <c r="I19" s="163">
        <v>0</v>
      </c>
      <c r="J19" s="163">
        <v>0</v>
      </c>
      <c r="K19" s="163">
        <v>0</v>
      </c>
      <c r="L19" s="163">
        <v>0</v>
      </c>
      <c r="M19" s="163">
        <v>0</v>
      </c>
      <c r="N19" s="163">
        <v>0</v>
      </c>
      <c r="O19" s="163">
        <v>0</v>
      </c>
      <c r="P19" s="163">
        <v>0</v>
      </c>
      <c r="Q19" s="163">
        <v>0</v>
      </c>
      <c r="R19" s="163">
        <v>0</v>
      </c>
      <c r="S19" s="163">
        <v>0</v>
      </c>
      <c r="T19" s="163">
        <v>0</v>
      </c>
      <c r="U19" s="163">
        <v>0</v>
      </c>
      <c r="V19" s="163">
        <v>0</v>
      </c>
      <c r="W19" s="238">
        <v>0</v>
      </c>
    </row>
    <row r="20" spans="1:23" ht="31.5">
      <c r="A20" s="19" t="s">
        <v>63</v>
      </c>
      <c r="B20" s="18" t="s">
        <v>109</v>
      </c>
      <c r="C20" s="163">
        <v>0</v>
      </c>
      <c r="D20" s="163">
        <v>0</v>
      </c>
      <c r="E20" s="163">
        <v>0</v>
      </c>
      <c r="F20" s="163">
        <v>0</v>
      </c>
      <c r="G20" s="163">
        <v>0</v>
      </c>
      <c r="H20" s="163">
        <v>0</v>
      </c>
      <c r="I20" s="163">
        <v>0</v>
      </c>
      <c r="J20" s="163">
        <v>0</v>
      </c>
      <c r="K20" s="163">
        <v>0</v>
      </c>
      <c r="L20" s="163">
        <v>0</v>
      </c>
      <c r="M20" s="163">
        <v>0</v>
      </c>
      <c r="N20" s="163">
        <v>0</v>
      </c>
      <c r="O20" s="163">
        <v>0</v>
      </c>
      <c r="P20" s="163">
        <v>0</v>
      </c>
      <c r="Q20" s="163">
        <v>0</v>
      </c>
      <c r="R20" s="163">
        <v>0</v>
      </c>
      <c r="S20" s="163">
        <v>0</v>
      </c>
      <c r="T20" s="163">
        <v>0</v>
      </c>
      <c r="U20" s="163">
        <v>0</v>
      </c>
      <c r="V20" s="163">
        <v>0</v>
      </c>
      <c r="W20" s="238">
        <v>0</v>
      </c>
    </row>
    <row r="21" spans="1:23" ht="31.5">
      <c r="A21" s="19" t="s">
        <v>174</v>
      </c>
      <c r="B21" s="18" t="s">
        <v>384</v>
      </c>
      <c r="C21" s="163">
        <v>0</v>
      </c>
      <c r="D21" s="163">
        <v>0</v>
      </c>
      <c r="E21" s="163">
        <v>0</v>
      </c>
      <c r="F21" s="163">
        <v>0</v>
      </c>
      <c r="G21" s="163">
        <v>0</v>
      </c>
      <c r="H21" s="163">
        <v>0</v>
      </c>
      <c r="I21" s="163">
        <v>0</v>
      </c>
      <c r="J21" s="163">
        <v>0</v>
      </c>
      <c r="K21" s="163">
        <v>0</v>
      </c>
      <c r="L21" s="163">
        <v>0</v>
      </c>
      <c r="M21" s="163">
        <v>0</v>
      </c>
      <c r="N21" s="163">
        <v>0</v>
      </c>
      <c r="O21" s="163">
        <v>0</v>
      </c>
      <c r="P21" s="163">
        <v>0</v>
      </c>
      <c r="Q21" s="163">
        <v>0</v>
      </c>
      <c r="R21" s="163">
        <v>0</v>
      </c>
      <c r="S21" s="163">
        <v>0</v>
      </c>
      <c r="T21" s="163">
        <v>0</v>
      </c>
      <c r="U21" s="163">
        <v>0</v>
      </c>
      <c r="V21" s="163">
        <v>0</v>
      </c>
      <c r="W21" s="238">
        <v>0</v>
      </c>
    </row>
    <row r="22" spans="1:23" ht="15.75">
      <c r="A22" s="19" t="s">
        <v>36</v>
      </c>
      <c r="B22" s="18" t="s">
        <v>80</v>
      </c>
      <c r="C22" s="163">
        <v>0</v>
      </c>
      <c r="D22" s="163">
        <v>0</v>
      </c>
      <c r="E22" s="163">
        <v>0</v>
      </c>
      <c r="F22" s="163">
        <v>0</v>
      </c>
      <c r="G22" s="163">
        <v>0</v>
      </c>
      <c r="H22" s="163">
        <v>0</v>
      </c>
      <c r="I22" s="163">
        <v>0</v>
      </c>
      <c r="J22" s="163">
        <v>0</v>
      </c>
      <c r="K22" s="163">
        <v>0</v>
      </c>
      <c r="L22" s="163">
        <v>0</v>
      </c>
      <c r="M22" s="163">
        <v>0</v>
      </c>
      <c r="N22" s="163">
        <v>0</v>
      </c>
      <c r="O22" s="163">
        <v>0</v>
      </c>
      <c r="P22" s="163">
        <v>0</v>
      </c>
      <c r="Q22" s="163">
        <v>0</v>
      </c>
      <c r="R22" s="163">
        <v>0</v>
      </c>
      <c r="S22" s="163">
        <v>0</v>
      </c>
      <c r="T22" s="163">
        <v>0</v>
      </c>
      <c r="U22" s="163">
        <v>0</v>
      </c>
      <c r="V22" s="163">
        <v>0</v>
      </c>
      <c r="W22" s="238">
        <v>0</v>
      </c>
    </row>
    <row r="23" spans="1:23" ht="31.5">
      <c r="A23" s="31" t="s">
        <v>37</v>
      </c>
      <c r="B23" s="18" t="s">
        <v>107</v>
      </c>
      <c r="C23" s="163">
        <v>0</v>
      </c>
      <c r="D23" s="163">
        <v>0</v>
      </c>
      <c r="E23" s="163">
        <v>0</v>
      </c>
      <c r="F23" s="163">
        <v>0</v>
      </c>
      <c r="G23" s="163">
        <v>0</v>
      </c>
      <c r="H23" s="163">
        <v>0</v>
      </c>
      <c r="I23" s="163">
        <v>0</v>
      </c>
      <c r="J23" s="163">
        <v>0</v>
      </c>
      <c r="K23" s="163">
        <v>0</v>
      </c>
      <c r="L23" s="163">
        <v>0</v>
      </c>
      <c r="M23" s="163">
        <v>0</v>
      </c>
      <c r="N23" s="163">
        <v>0</v>
      </c>
      <c r="O23" s="163">
        <v>0</v>
      </c>
      <c r="P23" s="163">
        <v>0</v>
      </c>
      <c r="Q23" s="163">
        <v>0</v>
      </c>
      <c r="R23" s="163">
        <v>0</v>
      </c>
      <c r="S23" s="163">
        <v>0</v>
      </c>
      <c r="T23" s="163">
        <v>0</v>
      </c>
      <c r="U23" s="163">
        <v>0</v>
      </c>
      <c r="V23" s="163">
        <v>0</v>
      </c>
      <c r="W23" s="238">
        <v>0</v>
      </c>
    </row>
    <row r="24" spans="1:23" ht="15.75">
      <c r="A24" s="31" t="s">
        <v>38</v>
      </c>
      <c r="B24" s="18" t="s">
        <v>215</v>
      </c>
      <c r="C24" s="163">
        <f>SUM(C25:C27)</f>
        <v>13.61900008534</v>
      </c>
      <c r="D24" s="163">
        <f aca="true" t="shared" si="1" ref="D24:V24">SUM(D25:D27)</f>
        <v>4.92376824</v>
      </c>
      <c r="E24" s="163">
        <f t="shared" si="1"/>
        <v>0.39951039</v>
      </c>
      <c r="F24" s="163">
        <f t="shared" si="1"/>
        <v>1.23094206</v>
      </c>
      <c r="G24" s="163">
        <f t="shared" si="1"/>
        <v>0.39951039</v>
      </c>
      <c r="H24" s="163">
        <f t="shared" si="1"/>
        <v>1.23094206</v>
      </c>
      <c r="I24" s="163">
        <f t="shared" si="1"/>
        <v>0</v>
      </c>
      <c r="J24" s="163">
        <f t="shared" si="1"/>
        <v>1.23094206</v>
      </c>
      <c r="K24" s="163">
        <f t="shared" si="1"/>
        <v>0</v>
      </c>
      <c r="L24" s="163">
        <f t="shared" si="1"/>
        <v>1.23094206</v>
      </c>
      <c r="M24" s="163">
        <f t="shared" si="1"/>
        <v>0</v>
      </c>
      <c r="N24" s="163">
        <f t="shared" si="1"/>
        <v>0</v>
      </c>
      <c r="O24" s="163">
        <f t="shared" si="1"/>
        <v>0</v>
      </c>
      <c r="P24" s="163">
        <f t="shared" si="1"/>
        <v>0.332925325</v>
      </c>
      <c r="Q24" s="163">
        <f t="shared" si="1"/>
        <v>0</v>
      </c>
      <c r="R24" s="163">
        <f t="shared" si="1"/>
        <v>4.524257850000001</v>
      </c>
      <c r="S24" s="163">
        <f t="shared" si="1"/>
        <v>-0.8314316700000001</v>
      </c>
      <c r="T24" s="236">
        <f>SUM(T25:T27)</f>
        <v>-0.9833462532535202</v>
      </c>
      <c r="U24" s="163">
        <f t="shared" si="1"/>
        <v>0</v>
      </c>
      <c r="V24" s="163">
        <f t="shared" si="1"/>
        <v>0.0007683300000000115</v>
      </c>
      <c r="W24" s="165"/>
    </row>
    <row r="25" spans="1:23" ht="47.25">
      <c r="A25" s="11">
        <v>1</v>
      </c>
      <c r="B25" s="5" t="s">
        <v>406</v>
      </c>
      <c r="C25" s="222">
        <v>10.2163539862</v>
      </c>
      <c r="D25" s="222">
        <f aca="true" t="shared" si="2" ref="D25:E27">F25+H25+J25+L25</f>
        <v>3.3288</v>
      </c>
      <c r="E25" s="222">
        <f t="shared" si="2"/>
        <v>0</v>
      </c>
      <c r="F25" s="222">
        <v>0.8322</v>
      </c>
      <c r="G25" s="222">
        <v>0</v>
      </c>
      <c r="H25" s="222">
        <v>0.8322</v>
      </c>
      <c r="I25" s="222">
        <v>0</v>
      </c>
      <c r="J25" s="222">
        <v>0.8322</v>
      </c>
      <c r="K25" s="222">
        <v>0</v>
      </c>
      <c r="L25" s="222">
        <v>0.8322</v>
      </c>
      <c r="M25" s="222">
        <v>0</v>
      </c>
      <c r="N25" s="222">
        <v>0</v>
      </c>
      <c r="O25" s="222">
        <v>0</v>
      </c>
      <c r="P25" s="222">
        <v>0</v>
      </c>
      <c r="Q25" s="222">
        <f>P25</f>
        <v>0</v>
      </c>
      <c r="R25" s="222">
        <f>D25-E25</f>
        <v>3.3288</v>
      </c>
      <c r="S25" s="222">
        <f>G25-F25</f>
        <v>-0.8322</v>
      </c>
      <c r="T25" s="225">
        <f>S25/F25</f>
        <v>-1</v>
      </c>
      <c r="U25" s="222"/>
      <c r="V25" s="222"/>
      <c r="W25" s="223" t="s">
        <v>409</v>
      </c>
    </row>
    <row r="26" spans="1:23" ht="31.5">
      <c r="A26" s="11">
        <v>2</v>
      </c>
      <c r="B26" s="5" t="s">
        <v>407</v>
      </c>
      <c r="C26" s="222">
        <v>0.49323486961999985</v>
      </c>
      <c r="D26" s="222">
        <f t="shared" si="2"/>
        <v>0.20552784000000002</v>
      </c>
      <c r="E26" s="222">
        <f t="shared" si="2"/>
        <v>0.05225283</v>
      </c>
      <c r="F26" s="222">
        <v>0.051381960000000004</v>
      </c>
      <c r="G26" s="222">
        <v>0.05225283</v>
      </c>
      <c r="H26" s="222">
        <v>0.051381960000000004</v>
      </c>
      <c r="I26" s="222">
        <v>0</v>
      </c>
      <c r="J26" s="222">
        <v>0.051381960000000004</v>
      </c>
      <c r="K26" s="222">
        <v>0</v>
      </c>
      <c r="L26" s="222">
        <v>0.051381960000000004</v>
      </c>
      <c r="M26" s="222">
        <v>0</v>
      </c>
      <c r="N26" s="222">
        <v>0</v>
      </c>
      <c r="O26" s="222">
        <v>0</v>
      </c>
      <c r="P26" s="222">
        <f>E26/1.2</f>
        <v>0.043544025</v>
      </c>
      <c r="Q26" s="222">
        <f>M26/1.18</f>
        <v>0</v>
      </c>
      <c r="R26" s="222">
        <f>D26-E26</f>
        <v>0.15327501000000002</v>
      </c>
      <c r="S26" s="240">
        <f>G26-F26</f>
        <v>0.0008708699999999958</v>
      </c>
      <c r="T26" s="225">
        <f>S26/F26</f>
        <v>0.01694894472690407</v>
      </c>
      <c r="U26" s="222"/>
      <c r="V26" s="222">
        <f>S26</f>
        <v>0.0008708699999999958</v>
      </c>
      <c r="W26" s="223" t="s">
        <v>410</v>
      </c>
    </row>
    <row r="27" spans="1:23" ht="32.25" thickBot="1">
      <c r="A27" s="28">
        <v>3</v>
      </c>
      <c r="B27" s="239" t="s">
        <v>408</v>
      </c>
      <c r="C27" s="166">
        <v>2.9094112295199994</v>
      </c>
      <c r="D27" s="166">
        <f t="shared" si="2"/>
        <v>1.3894404</v>
      </c>
      <c r="E27" s="166">
        <f t="shared" si="2"/>
        <v>0.34725756</v>
      </c>
      <c r="F27" s="166">
        <v>0.3473601</v>
      </c>
      <c r="G27" s="166">
        <v>0.34725756</v>
      </c>
      <c r="H27" s="166">
        <v>0.3473601</v>
      </c>
      <c r="I27" s="166">
        <v>0</v>
      </c>
      <c r="J27" s="166">
        <v>0.3473601</v>
      </c>
      <c r="K27" s="166">
        <v>0</v>
      </c>
      <c r="L27" s="166">
        <v>0.3473601</v>
      </c>
      <c r="M27" s="166">
        <v>0</v>
      </c>
      <c r="N27" s="166">
        <v>0</v>
      </c>
      <c r="O27" s="166">
        <v>0</v>
      </c>
      <c r="P27" s="166">
        <f>E27/1.2</f>
        <v>0.2893813</v>
      </c>
      <c r="Q27" s="166">
        <f>M27/1.18</f>
        <v>0</v>
      </c>
      <c r="R27" s="166">
        <f>D27-E27</f>
        <v>1.04218284</v>
      </c>
      <c r="S27" s="241">
        <f>G27-F27</f>
        <v>-0.00010253999999998431</v>
      </c>
      <c r="T27" s="203">
        <f>S27/F27</f>
        <v>-0.0002951979804243041</v>
      </c>
      <c r="U27" s="166"/>
      <c r="V27" s="166">
        <f>S27</f>
        <v>-0.00010253999999998431</v>
      </c>
      <c r="W27" s="215" t="s">
        <v>410</v>
      </c>
    </row>
    <row r="28" spans="1:23" ht="15.75">
      <c r="A28" s="26"/>
      <c r="B28" s="26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 ht="15.75">
      <c r="A29" s="26"/>
      <c r="B29" s="27" t="s">
        <v>217</v>
      </c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ht="15.75" customHeight="1">
      <c r="A30" s="26"/>
      <c r="B30" s="278" t="s">
        <v>218</v>
      </c>
      <c r="C30" s="278"/>
      <c r="D30" s="278"/>
      <c r="E30" s="278"/>
      <c r="F30" s="278"/>
      <c r="G30" s="26"/>
      <c r="H30" s="23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23" ht="15.75">
      <c r="A31" s="20"/>
      <c r="B31" s="10" t="s">
        <v>219</v>
      </c>
      <c r="H31" s="234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3" ht="15.75">
      <c r="A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ht="15.75" customHeight="1">
      <c r="A33" s="20"/>
      <c r="B33" s="279"/>
      <c r="C33" s="279"/>
      <c r="D33" s="279"/>
      <c r="E33" s="279"/>
      <c r="F33" s="279"/>
      <c r="G33" s="279"/>
      <c r="H33" s="27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ht="15.75">
      <c r="A34" s="20"/>
      <c r="B34" s="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ht="15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12" ht="15.75">
      <c r="A36" s="8"/>
      <c r="I36" s="20"/>
      <c r="J36" s="20"/>
      <c r="K36" s="20"/>
      <c r="L36" s="20"/>
    </row>
    <row r="37" spans="1:9" ht="15.75">
      <c r="A37" s="12"/>
      <c r="C37" s="13"/>
      <c r="G37" s="14"/>
      <c r="H37" s="14"/>
      <c r="I37" s="14"/>
    </row>
    <row r="38" spans="4:23" ht="15.75">
      <c r="D38" s="16"/>
      <c r="G38" s="17"/>
      <c r="I38" s="15"/>
      <c r="J38" s="15"/>
      <c r="K38" s="15"/>
      <c r="M38" s="22"/>
      <c r="N38" s="62"/>
      <c r="O38" s="62"/>
      <c r="P38" s="62"/>
      <c r="Q38" s="62"/>
      <c r="R38" s="22"/>
      <c r="S38" s="22"/>
      <c r="T38" s="22"/>
      <c r="U38" s="22"/>
      <c r="V38" s="22"/>
      <c r="W38" s="22"/>
    </row>
    <row r="39" spans="1:9" ht="15.75">
      <c r="A39" s="10"/>
      <c r="D39" s="9"/>
      <c r="I39" s="9"/>
    </row>
  </sheetData>
  <sheetProtection/>
  <mergeCells count="20">
    <mergeCell ref="S12:V12"/>
    <mergeCell ref="T13:T14"/>
    <mergeCell ref="U13:V13"/>
    <mergeCell ref="B30:F30"/>
    <mergeCell ref="B33:H33"/>
    <mergeCell ref="D13:E13"/>
    <mergeCell ref="F13:G13"/>
    <mergeCell ref="H13:I13"/>
    <mergeCell ref="J13:K13"/>
    <mergeCell ref="L13:M13"/>
    <mergeCell ref="W12:W14"/>
    <mergeCell ref="S13:S14"/>
    <mergeCell ref="A6:W6"/>
    <mergeCell ref="A12:A14"/>
    <mergeCell ref="B12:B14"/>
    <mergeCell ref="C12:C14"/>
    <mergeCell ref="D12:M12"/>
    <mergeCell ref="N12:O13"/>
    <mergeCell ref="P12:Q13"/>
    <mergeCell ref="R12:R14"/>
  </mergeCells>
  <printOptions/>
  <pageMargins left="0.1968503937007874" right="0.11811023622047245" top="0.35433070866141736" bottom="0.15748031496062992" header="0.31496062992125984" footer="0.31496062992125984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36"/>
  <sheetViews>
    <sheetView zoomScale="55" zoomScaleNormal="55" zoomScalePageLayoutView="0" workbookViewId="0" topLeftCell="A1">
      <pane ySplit="14" topLeftCell="A15" activePane="bottomLeft" state="frozen"/>
      <selection pane="topLeft" activeCell="G18" sqref="G18"/>
      <selection pane="bottomLeft" activeCell="A15" sqref="A15"/>
    </sheetView>
  </sheetViews>
  <sheetFormatPr defaultColWidth="9.00390625" defaultRowHeight="15.75"/>
  <cols>
    <col min="1" max="1" width="9.00390625" style="1" customWidth="1"/>
    <col min="2" max="2" width="36.875" style="1" bestFit="1" customWidth="1"/>
    <col min="3" max="3" width="8.75390625" style="1" customWidth="1"/>
    <col min="4" max="4" width="7.375" style="1" customWidth="1"/>
    <col min="5" max="5" width="7.50390625" style="10" customWidth="1"/>
    <col min="6" max="6" width="10.50390625" style="10" customWidth="1"/>
    <col min="7" max="7" width="7.50390625" style="10" customWidth="1"/>
    <col min="8" max="8" width="8.875" style="1" customWidth="1"/>
    <col min="9" max="9" width="7.75390625" style="1" customWidth="1"/>
    <col min="10" max="10" width="6.75390625" style="1" customWidth="1"/>
    <col min="11" max="11" width="7.875" style="1" customWidth="1"/>
    <col min="12" max="12" width="7.75390625" style="1" customWidth="1"/>
    <col min="13" max="13" width="7.625" style="1" customWidth="1"/>
    <col min="14" max="14" width="7.75390625" style="1" customWidth="1"/>
    <col min="15" max="15" width="7.875" style="1" customWidth="1"/>
    <col min="16" max="16" width="8.25390625" style="1" customWidth="1"/>
    <col min="17" max="17" width="8.875" style="1" customWidth="1"/>
    <col min="18" max="18" width="9.00390625" style="1" customWidth="1"/>
    <col min="19" max="19" width="7.00390625" style="1" customWidth="1"/>
    <col min="20" max="20" width="7.50390625" style="1" customWidth="1"/>
    <col min="21" max="21" width="10.25390625" style="1" customWidth="1"/>
    <col min="22" max="22" width="7.75390625" style="1" customWidth="1"/>
    <col min="23" max="23" width="10.125" style="1" bestFit="1" customWidth="1"/>
    <col min="24" max="24" width="12.00390625" style="1" customWidth="1"/>
    <col min="25" max="25" width="10.25390625" style="1" bestFit="1" customWidth="1"/>
    <col min="26" max="26" width="8.75390625" style="1" bestFit="1" customWidth="1"/>
    <col min="27" max="27" width="11.00390625" style="1" customWidth="1"/>
    <col min="28" max="28" width="9.125" style="1" customWidth="1"/>
    <col min="29" max="29" width="10.875" style="1" customWidth="1"/>
    <col min="30" max="30" width="7.75390625" style="1" customWidth="1"/>
    <col min="31" max="31" width="9.375" style="1" customWidth="1"/>
    <col min="32" max="32" width="9.00390625" style="1" customWidth="1"/>
    <col min="33" max="33" width="8.375" style="1" customWidth="1"/>
    <col min="34" max="34" width="12.50390625" style="1" customWidth="1"/>
    <col min="35" max="35" width="9.875" style="1" customWidth="1"/>
    <col min="36" max="36" width="14.125" style="1" customWidth="1"/>
    <col min="37" max="16384" width="9.00390625" style="1" customWidth="1"/>
  </cols>
  <sheetData>
    <row r="1" ht="15.75">
      <c r="AJ1" s="3" t="s">
        <v>21</v>
      </c>
    </row>
    <row r="2" ht="15.75">
      <c r="AJ2" s="3" t="s">
        <v>209</v>
      </c>
    </row>
    <row r="3" ht="15.75">
      <c r="AJ3" s="3" t="s">
        <v>393</v>
      </c>
    </row>
    <row r="4" spans="35:36" ht="15.75">
      <c r="AI4" s="3"/>
      <c r="AJ4" s="3" t="s">
        <v>394</v>
      </c>
    </row>
    <row r="5" spans="1:36" ht="19.5">
      <c r="A5" s="264" t="s">
        <v>417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</row>
    <row r="6" spans="1:36" ht="15.7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</row>
    <row r="7" ht="19.5">
      <c r="AJ7" s="196" t="s">
        <v>392</v>
      </c>
    </row>
    <row r="8" ht="19.5">
      <c r="AJ8" s="196" t="s">
        <v>403</v>
      </c>
    </row>
    <row r="9" ht="19.5">
      <c r="AJ9" s="197" t="s">
        <v>404</v>
      </c>
    </row>
    <row r="10" ht="19.5">
      <c r="AJ10" s="217">
        <v>43584</v>
      </c>
    </row>
    <row r="11" ht="16.5" thickBot="1"/>
    <row r="12" spans="1:36" ht="22.5" customHeight="1">
      <c r="A12" s="282" t="s">
        <v>47</v>
      </c>
      <c r="B12" s="284" t="s">
        <v>372</v>
      </c>
      <c r="C12" s="268" t="s">
        <v>14</v>
      </c>
      <c r="D12" s="268"/>
      <c r="E12" s="268"/>
      <c r="F12" s="268"/>
      <c r="G12" s="268"/>
      <c r="H12" s="268" t="s">
        <v>15</v>
      </c>
      <c r="I12" s="268"/>
      <c r="J12" s="268"/>
      <c r="K12" s="268"/>
      <c r="L12" s="268"/>
      <c r="M12" s="268" t="s">
        <v>16</v>
      </c>
      <c r="N12" s="268"/>
      <c r="O12" s="268"/>
      <c r="P12" s="268"/>
      <c r="Q12" s="268"/>
      <c r="R12" s="268" t="s">
        <v>17</v>
      </c>
      <c r="S12" s="268"/>
      <c r="T12" s="268"/>
      <c r="U12" s="268"/>
      <c r="V12" s="268"/>
      <c r="W12" s="288" t="s">
        <v>373</v>
      </c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9"/>
    </row>
    <row r="13" spans="1:36" ht="27.75" customHeight="1">
      <c r="A13" s="283"/>
      <c r="B13" s="285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 t="s">
        <v>26</v>
      </c>
      <c r="X13" s="269"/>
      <c r="Y13" s="269"/>
      <c r="Z13" s="269"/>
      <c r="AA13" s="280" t="s">
        <v>374</v>
      </c>
      <c r="AB13" s="280"/>
      <c r="AC13" s="280"/>
      <c r="AD13" s="280"/>
      <c r="AE13" s="280" t="s">
        <v>375</v>
      </c>
      <c r="AF13" s="280"/>
      <c r="AG13" s="280"/>
      <c r="AH13" s="280"/>
      <c r="AI13" s="280"/>
      <c r="AJ13" s="286" t="s">
        <v>28</v>
      </c>
    </row>
    <row r="14" spans="1:36" ht="96.75" customHeight="1">
      <c r="A14" s="19"/>
      <c r="B14" s="18" t="s">
        <v>385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7</v>
      </c>
      <c r="I14" s="5" t="s">
        <v>8</v>
      </c>
      <c r="J14" s="5" t="s">
        <v>9</v>
      </c>
      <c r="K14" s="5" t="s">
        <v>10</v>
      </c>
      <c r="L14" s="5" t="s">
        <v>11</v>
      </c>
      <c r="M14" s="5" t="s">
        <v>7</v>
      </c>
      <c r="N14" s="5" t="s">
        <v>8</v>
      </c>
      <c r="O14" s="5" t="s">
        <v>9</v>
      </c>
      <c r="P14" s="5" t="s">
        <v>10</v>
      </c>
      <c r="Q14" s="5" t="s">
        <v>11</v>
      </c>
      <c r="R14" s="5" t="s">
        <v>7</v>
      </c>
      <c r="S14" s="5" t="s">
        <v>8</v>
      </c>
      <c r="T14" s="5" t="s">
        <v>9</v>
      </c>
      <c r="U14" s="5" t="s">
        <v>10</v>
      </c>
      <c r="V14" s="5" t="s">
        <v>11</v>
      </c>
      <c r="W14" s="118" t="s">
        <v>376</v>
      </c>
      <c r="X14" s="123" t="s">
        <v>29</v>
      </c>
      <c r="Y14" s="5" t="s">
        <v>27</v>
      </c>
      <c r="Z14" s="5" t="s">
        <v>30</v>
      </c>
      <c r="AA14" s="119" t="s">
        <v>376</v>
      </c>
      <c r="AB14" s="120" t="s">
        <v>0</v>
      </c>
      <c r="AC14" s="120" t="s">
        <v>1</v>
      </c>
      <c r="AD14" s="120" t="s">
        <v>2</v>
      </c>
      <c r="AE14" s="119" t="s">
        <v>3</v>
      </c>
      <c r="AF14" s="120" t="s">
        <v>0</v>
      </c>
      <c r="AG14" s="119" t="s">
        <v>4</v>
      </c>
      <c r="AH14" s="119" t="s">
        <v>5</v>
      </c>
      <c r="AI14" s="191" t="s">
        <v>6</v>
      </c>
      <c r="AJ14" s="287"/>
    </row>
    <row r="15" spans="1:36" ht="31.5">
      <c r="A15" s="19" t="s">
        <v>33</v>
      </c>
      <c r="B15" s="18" t="s">
        <v>110</v>
      </c>
      <c r="C15" s="164">
        <v>0</v>
      </c>
      <c r="D15" s="164">
        <v>0</v>
      </c>
      <c r="E15" s="164">
        <v>0</v>
      </c>
      <c r="F15" s="164">
        <v>0</v>
      </c>
      <c r="G15" s="164">
        <v>0</v>
      </c>
      <c r="H15" s="164">
        <v>0</v>
      </c>
      <c r="I15" s="164">
        <v>0</v>
      </c>
      <c r="J15" s="164">
        <v>0</v>
      </c>
      <c r="K15" s="164">
        <v>0</v>
      </c>
      <c r="L15" s="164">
        <v>0</v>
      </c>
      <c r="M15" s="164">
        <v>0</v>
      </c>
      <c r="N15" s="164">
        <v>0</v>
      </c>
      <c r="O15" s="164">
        <v>0</v>
      </c>
      <c r="P15" s="164">
        <v>0</v>
      </c>
      <c r="Q15" s="164">
        <v>0</v>
      </c>
      <c r="R15" s="164">
        <v>0</v>
      </c>
      <c r="S15" s="164">
        <v>0</v>
      </c>
      <c r="T15" s="164">
        <v>0</v>
      </c>
      <c r="U15" s="164">
        <v>0</v>
      </c>
      <c r="V15" s="164">
        <v>0</v>
      </c>
      <c r="W15" s="164">
        <v>0</v>
      </c>
      <c r="X15" s="164">
        <v>0</v>
      </c>
      <c r="Y15" s="164">
        <v>0</v>
      </c>
      <c r="Z15" s="164">
        <v>0</v>
      </c>
      <c r="AA15" s="164">
        <v>0</v>
      </c>
      <c r="AB15" s="164">
        <v>0</v>
      </c>
      <c r="AC15" s="164">
        <v>0</v>
      </c>
      <c r="AD15" s="164">
        <v>0</v>
      </c>
      <c r="AE15" s="164">
        <v>0</v>
      </c>
      <c r="AF15" s="164">
        <v>0</v>
      </c>
      <c r="AG15" s="164">
        <v>0</v>
      </c>
      <c r="AH15" s="164">
        <v>0</v>
      </c>
      <c r="AI15" s="164">
        <v>0</v>
      </c>
      <c r="AJ15" s="165">
        <v>0</v>
      </c>
    </row>
    <row r="16" spans="1:36" ht="31.5">
      <c r="A16" s="19" t="s">
        <v>34</v>
      </c>
      <c r="B16" s="18" t="s">
        <v>107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4">
        <v>0</v>
      </c>
      <c r="J16" s="164">
        <v>0</v>
      </c>
      <c r="K16" s="164">
        <v>0</v>
      </c>
      <c r="L16" s="164">
        <v>0</v>
      </c>
      <c r="M16" s="164">
        <v>0</v>
      </c>
      <c r="N16" s="164">
        <v>0</v>
      </c>
      <c r="O16" s="164">
        <v>0</v>
      </c>
      <c r="P16" s="164">
        <v>0</v>
      </c>
      <c r="Q16" s="164">
        <v>0</v>
      </c>
      <c r="R16" s="164">
        <v>0</v>
      </c>
      <c r="S16" s="164">
        <v>0</v>
      </c>
      <c r="T16" s="164">
        <v>0</v>
      </c>
      <c r="U16" s="164">
        <v>0</v>
      </c>
      <c r="V16" s="164">
        <v>0</v>
      </c>
      <c r="W16" s="164">
        <v>0</v>
      </c>
      <c r="X16" s="164">
        <v>0</v>
      </c>
      <c r="Y16" s="164">
        <v>0</v>
      </c>
      <c r="Z16" s="164">
        <v>0</v>
      </c>
      <c r="AA16" s="164">
        <v>0</v>
      </c>
      <c r="AB16" s="164">
        <v>0</v>
      </c>
      <c r="AC16" s="164">
        <v>0</v>
      </c>
      <c r="AD16" s="164">
        <v>0</v>
      </c>
      <c r="AE16" s="164">
        <v>0</v>
      </c>
      <c r="AF16" s="164">
        <v>0</v>
      </c>
      <c r="AG16" s="164">
        <v>0</v>
      </c>
      <c r="AH16" s="164">
        <v>0</v>
      </c>
      <c r="AI16" s="164">
        <v>0</v>
      </c>
      <c r="AJ16" s="165">
        <v>0</v>
      </c>
    </row>
    <row r="17" spans="1:36" ht="31.5">
      <c r="A17" s="19" t="s">
        <v>35</v>
      </c>
      <c r="B17" s="18" t="s">
        <v>194</v>
      </c>
      <c r="C17" s="164">
        <v>0</v>
      </c>
      <c r="D17" s="164">
        <v>0</v>
      </c>
      <c r="E17" s="164">
        <v>0</v>
      </c>
      <c r="F17" s="164">
        <v>0</v>
      </c>
      <c r="G17" s="164">
        <v>0</v>
      </c>
      <c r="H17" s="164">
        <v>0</v>
      </c>
      <c r="I17" s="164">
        <v>0</v>
      </c>
      <c r="J17" s="164">
        <v>0</v>
      </c>
      <c r="K17" s="164">
        <v>0</v>
      </c>
      <c r="L17" s="164">
        <v>0</v>
      </c>
      <c r="M17" s="164">
        <v>0</v>
      </c>
      <c r="N17" s="164">
        <v>0</v>
      </c>
      <c r="O17" s="164">
        <v>0</v>
      </c>
      <c r="P17" s="164">
        <v>0</v>
      </c>
      <c r="Q17" s="164">
        <v>0</v>
      </c>
      <c r="R17" s="164">
        <v>0</v>
      </c>
      <c r="S17" s="164">
        <v>0</v>
      </c>
      <c r="T17" s="164">
        <v>0</v>
      </c>
      <c r="U17" s="164">
        <v>0</v>
      </c>
      <c r="V17" s="164">
        <v>0</v>
      </c>
      <c r="W17" s="164">
        <v>0</v>
      </c>
      <c r="X17" s="164">
        <v>0</v>
      </c>
      <c r="Y17" s="164">
        <v>0</v>
      </c>
      <c r="Z17" s="164">
        <v>0</v>
      </c>
      <c r="AA17" s="164">
        <v>0</v>
      </c>
      <c r="AB17" s="164">
        <v>0</v>
      </c>
      <c r="AC17" s="164">
        <v>0</v>
      </c>
      <c r="AD17" s="164">
        <v>0</v>
      </c>
      <c r="AE17" s="164">
        <v>0</v>
      </c>
      <c r="AF17" s="164">
        <v>0</v>
      </c>
      <c r="AG17" s="164">
        <v>0</v>
      </c>
      <c r="AH17" s="164">
        <v>0</v>
      </c>
      <c r="AI17" s="164">
        <v>0</v>
      </c>
      <c r="AJ17" s="165">
        <v>0</v>
      </c>
    </row>
    <row r="18" spans="1:36" ht="31.5">
      <c r="A18" s="19" t="s">
        <v>46</v>
      </c>
      <c r="B18" s="18" t="s">
        <v>108</v>
      </c>
      <c r="C18" s="164">
        <v>0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I18" s="164">
        <v>0</v>
      </c>
      <c r="J18" s="164">
        <v>0</v>
      </c>
      <c r="K18" s="164">
        <v>0</v>
      </c>
      <c r="L18" s="164">
        <v>0</v>
      </c>
      <c r="M18" s="164">
        <v>0</v>
      </c>
      <c r="N18" s="164">
        <v>0</v>
      </c>
      <c r="O18" s="164">
        <v>0</v>
      </c>
      <c r="P18" s="164">
        <v>0</v>
      </c>
      <c r="Q18" s="164">
        <v>0</v>
      </c>
      <c r="R18" s="164">
        <v>0</v>
      </c>
      <c r="S18" s="164">
        <v>0</v>
      </c>
      <c r="T18" s="164">
        <v>0</v>
      </c>
      <c r="U18" s="164">
        <v>0</v>
      </c>
      <c r="V18" s="164">
        <v>0</v>
      </c>
      <c r="W18" s="164">
        <v>0</v>
      </c>
      <c r="X18" s="164">
        <v>0</v>
      </c>
      <c r="Y18" s="164">
        <v>0</v>
      </c>
      <c r="Z18" s="164">
        <v>0</v>
      </c>
      <c r="AA18" s="164">
        <v>0</v>
      </c>
      <c r="AB18" s="164">
        <v>0</v>
      </c>
      <c r="AC18" s="164">
        <v>0</v>
      </c>
      <c r="AD18" s="164">
        <v>0</v>
      </c>
      <c r="AE18" s="164">
        <v>0</v>
      </c>
      <c r="AF18" s="164">
        <v>0</v>
      </c>
      <c r="AG18" s="164">
        <v>0</v>
      </c>
      <c r="AH18" s="164">
        <v>0</v>
      </c>
      <c r="AI18" s="164">
        <v>0</v>
      </c>
      <c r="AJ18" s="165">
        <v>0</v>
      </c>
    </row>
    <row r="19" spans="1:36" ht="47.25">
      <c r="A19" s="19" t="s">
        <v>63</v>
      </c>
      <c r="B19" s="18" t="s">
        <v>109</v>
      </c>
      <c r="C19" s="164">
        <v>0</v>
      </c>
      <c r="D19" s="164">
        <v>0</v>
      </c>
      <c r="E19" s="164">
        <v>0</v>
      </c>
      <c r="F19" s="164">
        <v>0</v>
      </c>
      <c r="G19" s="164">
        <v>0</v>
      </c>
      <c r="H19" s="164">
        <v>0</v>
      </c>
      <c r="I19" s="164">
        <v>0</v>
      </c>
      <c r="J19" s="164">
        <v>0</v>
      </c>
      <c r="K19" s="164">
        <v>0</v>
      </c>
      <c r="L19" s="164">
        <v>0</v>
      </c>
      <c r="M19" s="164">
        <v>0</v>
      </c>
      <c r="N19" s="164">
        <v>0</v>
      </c>
      <c r="O19" s="164">
        <v>0</v>
      </c>
      <c r="P19" s="164">
        <v>0</v>
      </c>
      <c r="Q19" s="164">
        <v>0</v>
      </c>
      <c r="R19" s="164">
        <v>0</v>
      </c>
      <c r="S19" s="164">
        <v>0</v>
      </c>
      <c r="T19" s="164">
        <v>0</v>
      </c>
      <c r="U19" s="164">
        <v>0</v>
      </c>
      <c r="V19" s="164">
        <v>0</v>
      </c>
      <c r="W19" s="164">
        <v>0</v>
      </c>
      <c r="X19" s="164">
        <v>0</v>
      </c>
      <c r="Y19" s="164">
        <v>0</v>
      </c>
      <c r="Z19" s="164">
        <v>0</v>
      </c>
      <c r="AA19" s="164">
        <v>0</v>
      </c>
      <c r="AB19" s="164">
        <v>0</v>
      </c>
      <c r="AC19" s="164">
        <v>0</v>
      </c>
      <c r="AD19" s="164">
        <v>0</v>
      </c>
      <c r="AE19" s="164">
        <v>0</v>
      </c>
      <c r="AF19" s="164">
        <v>0</v>
      </c>
      <c r="AG19" s="164">
        <v>0</v>
      </c>
      <c r="AH19" s="164">
        <v>0</v>
      </c>
      <c r="AI19" s="164">
        <v>0</v>
      </c>
      <c r="AJ19" s="165">
        <v>0</v>
      </c>
    </row>
    <row r="20" spans="1:36" ht="33" customHeight="1">
      <c r="A20" s="19" t="s">
        <v>174</v>
      </c>
      <c r="B20" s="18" t="s">
        <v>384</v>
      </c>
      <c r="C20" s="164">
        <v>0</v>
      </c>
      <c r="D20" s="164">
        <v>0</v>
      </c>
      <c r="E20" s="164">
        <v>0</v>
      </c>
      <c r="F20" s="164">
        <v>0</v>
      </c>
      <c r="G20" s="164">
        <v>0</v>
      </c>
      <c r="H20" s="164">
        <v>0</v>
      </c>
      <c r="I20" s="164">
        <v>0</v>
      </c>
      <c r="J20" s="164">
        <v>0</v>
      </c>
      <c r="K20" s="164">
        <v>0</v>
      </c>
      <c r="L20" s="164">
        <v>0</v>
      </c>
      <c r="M20" s="164">
        <v>0</v>
      </c>
      <c r="N20" s="164">
        <v>0</v>
      </c>
      <c r="O20" s="164">
        <v>0</v>
      </c>
      <c r="P20" s="164">
        <v>0</v>
      </c>
      <c r="Q20" s="164">
        <v>0</v>
      </c>
      <c r="R20" s="164">
        <v>0</v>
      </c>
      <c r="S20" s="164">
        <v>0</v>
      </c>
      <c r="T20" s="164">
        <v>0</v>
      </c>
      <c r="U20" s="164">
        <v>0</v>
      </c>
      <c r="V20" s="164">
        <v>0</v>
      </c>
      <c r="W20" s="164">
        <v>0</v>
      </c>
      <c r="X20" s="164">
        <v>0</v>
      </c>
      <c r="Y20" s="164">
        <v>0</v>
      </c>
      <c r="Z20" s="164">
        <v>0</v>
      </c>
      <c r="AA20" s="164">
        <v>0</v>
      </c>
      <c r="AB20" s="164">
        <v>0</v>
      </c>
      <c r="AC20" s="164">
        <v>0</v>
      </c>
      <c r="AD20" s="164">
        <v>0</v>
      </c>
      <c r="AE20" s="164">
        <v>0</v>
      </c>
      <c r="AF20" s="164">
        <v>0</v>
      </c>
      <c r="AG20" s="164">
        <v>0</v>
      </c>
      <c r="AH20" s="164">
        <v>0</v>
      </c>
      <c r="AI20" s="164">
        <v>0</v>
      </c>
      <c r="AJ20" s="165">
        <v>0</v>
      </c>
    </row>
    <row r="21" spans="1:36" ht="15.75">
      <c r="A21" s="19" t="s">
        <v>36</v>
      </c>
      <c r="B21" s="18" t="s">
        <v>80</v>
      </c>
      <c r="C21" s="163">
        <f aca="true" t="shared" si="0" ref="C21:AJ21">C23</f>
        <v>3.72754206</v>
      </c>
      <c r="D21" s="163">
        <f t="shared" si="0"/>
        <v>0</v>
      </c>
      <c r="E21" s="163">
        <f t="shared" si="0"/>
        <v>0</v>
      </c>
      <c r="F21" s="163">
        <f t="shared" si="0"/>
        <v>0</v>
      </c>
      <c r="G21" s="163">
        <f t="shared" si="0"/>
        <v>3.72754206</v>
      </c>
      <c r="H21" s="163">
        <f t="shared" si="0"/>
        <v>0.39951039</v>
      </c>
      <c r="I21" s="163">
        <f t="shared" si="0"/>
        <v>0</v>
      </c>
      <c r="J21" s="163">
        <f t="shared" si="0"/>
        <v>0</v>
      </c>
      <c r="K21" s="163">
        <f t="shared" si="0"/>
        <v>0</v>
      </c>
      <c r="L21" s="163">
        <f t="shared" si="0"/>
        <v>0.39951039</v>
      </c>
      <c r="M21" s="163">
        <f t="shared" si="0"/>
        <v>-3.32803167</v>
      </c>
      <c r="N21" s="163">
        <f t="shared" si="0"/>
        <v>0</v>
      </c>
      <c r="O21" s="163">
        <f t="shared" si="0"/>
        <v>0</v>
      </c>
      <c r="P21" s="163">
        <f t="shared" si="0"/>
        <v>0</v>
      </c>
      <c r="Q21" s="163">
        <f t="shared" si="0"/>
        <v>-3.32803167</v>
      </c>
      <c r="R21" s="163">
        <f t="shared" si="0"/>
        <v>0.39951039</v>
      </c>
      <c r="S21" s="163">
        <f t="shared" si="0"/>
        <v>0</v>
      </c>
      <c r="T21" s="163">
        <f t="shared" si="0"/>
        <v>0</v>
      </c>
      <c r="U21" s="163">
        <f t="shared" si="0"/>
        <v>0</v>
      </c>
      <c r="V21" s="163">
        <f t="shared" si="0"/>
        <v>0.39951039</v>
      </c>
      <c r="W21" s="163">
        <f t="shared" si="0"/>
        <v>0</v>
      </c>
      <c r="X21" s="163">
        <f t="shared" si="0"/>
        <v>0</v>
      </c>
      <c r="Y21" s="163">
        <f t="shared" si="0"/>
        <v>0</v>
      </c>
      <c r="Z21" s="163">
        <f t="shared" si="0"/>
        <v>0</v>
      </c>
      <c r="AA21" s="163">
        <f t="shared" si="0"/>
        <v>0</v>
      </c>
      <c r="AB21" s="163">
        <f t="shared" si="0"/>
        <v>0</v>
      </c>
      <c r="AC21" s="163">
        <f t="shared" si="0"/>
        <v>0</v>
      </c>
      <c r="AD21" s="163">
        <f t="shared" si="0"/>
        <v>0</v>
      </c>
      <c r="AE21" s="163">
        <f t="shared" si="0"/>
        <v>0</v>
      </c>
      <c r="AF21" s="163">
        <f t="shared" si="0"/>
        <v>0</v>
      </c>
      <c r="AG21" s="163">
        <f t="shared" si="0"/>
        <v>0</v>
      </c>
      <c r="AH21" s="163">
        <f t="shared" si="0"/>
        <v>0</v>
      </c>
      <c r="AI21" s="163">
        <f t="shared" si="0"/>
        <v>0</v>
      </c>
      <c r="AJ21" s="232">
        <f t="shared" si="0"/>
        <v>3</v>
      </c>
    </row>
    <row r="22" spans="1:36" ht="31.5">
      <c r="A22" s="31" t="s">
        <v>37</v>
      </c>
      <c r="B22" s="18" t="s">
        <v>107</v>
      </c>
      <c r="C22" s="164">
        <v>0</v>
      </c>
      <c r="D22" s="164">
        <v>0</v>
      </c>
      <c r="E22" s="164">
        <v>0</v>
      </c>
      <c r="F22" s="164">
        <v>0</v>
      </c>
      <c r="G22" s="164">
        <v>0</v>
      </c>
      <c r="H22" s="164">
        <v>0</v>
      </c>
      <c r="I22" s="164">
        <v>0</v>
      </c>
      <c r="J22" s="164">
        <v>0</v>
      </c>
      <c r="K22" s="164">
        <v>0</v>
      </c>
      <c r="L22" s="164">
        <v>0</v>
      </c>
      <c r="M22" s="164">
        <v>0</v>
      </c>
      <c r="N22" s="164">
        <v>0</v>
      </c>
      <c r="O22" s="164">
        <v>0</v>
      </c>
      <c r="P22" s="164">
        <v>0</v>
      </c>
      <c r="Q22" s="164">
        <v>0</v>
      </c>
      <c r="R22" s="164">
        <v>0</v>
      </c>
      <c r="S22" s="164">
        <v>0</v>
      </c>
      <c r="T22" s="164">
        <v>0</v>
      </c>
      <c r="U22" s="164">
        <v>0</v>
      </c>
      <c r="V22" s="164">
        <v>0</v>
      </c>
      <c r="W22" s="164">
        <v>0</v>
      </c>
      <c r="X22" s="164">
        <v>0</v>
      </c>
      <c r="Y22" s="164">
        <v>0</v>
      </c>
      <c r="Z22" s="164">
        <v>0</v>
      </c>
      <c r="AA22" s="164">
        <v>0</v>
      </c>
      <c r="AB22" s="164">
        <v>0</v>
      </c>
      <c r="AC22" s="164">
        <v>0</v>
      </c>
      <c r="AD22" s="164">
        <v>0</v>
      </c>
      <c r="AE22" s="164">
        <v>0</v>
      </c>
      <c r="AF22" s="164">
        <v>0</v>
      </c>
      <c r="AG22" s="164">
        <v>0</v>
      </c>
      <c r="AH22" s="164">
        <v>0</v>
      </c>
      <c r="AI22" s="164">
        <v>0</v>
      </c>
      <c r="AJ22" s="165">
        <v>0</v>
      </c>
    </row>
    <row r="23" spans="1:36" ht="15.75">
      <c r="A23" s="31" t="s">
        <v>38</v>
      </c>
      <c r="B23" s="18" t="s">
        <v>215</v>
      </c>
      <c r="C23" s="163">
        <f>G23</f>
        <v>3.72754206</v>
      </c>
      <c r="D23" s="163">
        <f aca="true" t="shared" si="1" ref="D23:AJ23">SUM(D24:D26)</f>
        <v>0</v>
      </c>
      <c r="E23" s="163">
        <f t="shared" si="1"/>
        <v>0</v>
      </c>
      <c r="F23" s="163">
        <f t="shared" si="1"/>
        <v>0</v>
      </c>
      <c r="G23" s="163">
        <f>SUM(G24:G26)</f>
        <v>3.72754206</v>
      </c>
      <c r="H23" s="163">
        <f>L23</f>
        <v>0.39951039</v>
      </c>
      <c r="I23" s="163">
        <f t="shared" si="1"/>
        <v>0</v>
      </c>
      <c r="J23" s="163">
        <f t="shared" si="1"/>
        <v>0</v>
      </c>
      <c r="K23" s="163">
        <f t="shared" si="1"/>
        <v>0</v>
      </c>
      <c r="L23" s="163">
        <f t="shared" si="1"/>
        <v>0.39951039</v>
      </c>
      <c r="M23" s="163">
        <f>Q23</f>
        <v>-3.32803167</v>
      </c>
      <c r="N23" s="163">
        <f t="shared" si="1"/>
        <v>0</v>
      </c>
      <c r="O23" s="163">
        <f t="shared" si="1"/>
        <v>0</v>
      </c>
      <c r="P23" s="163">
        <f t="shared" si="1"/>
        <v>0</v>
      </c>
      <c r="Q23" s="163">
        <f>SUM(Q24:Q26)</f>
        <v>-3.32803167</v>
      </c>
      <c r="R23" s="163">
        <f>V23</f>
        <v>0.39951039</v>
      </c>
      <c r="S23" s="163">
        <f t="shared" si="1"/>
        <v>0</v>
      </c>
      <c r="T23" s="163">
        <f t="shared" si="1"/>
        <v>0</v>
      </c>
      <c r="U23" s="163">
        <f t="shared" si="1"/>
        <v>0</v>
      </c>
      <c r="V23" s="163">
        <f t="shared" si="1"/>
        <v>0.39951039</v>
      </c>
      <c r="W23" s="163">
        <f t="shared" si="1"/>
        <v>0</v>
      </c>
      <c r="X23" s="163">
        <f t="shared" si="1"/>
        <v>0</v>
      </c>
      <c r="Y23" s="163">
        <f t="shared" si="1"/>
        <v>0</v>
      </c>
      <c r="Z23" s="163">
        <f t="shared" si="1"/>
        <v>0</v>
      </c>
      <c r="AA23" s="163">
        <f t="shared" si="1"/>
        <v>0</v>
      </c>
      <c r="AB23" s="163">
        <f t="shared" si="1"/>
        <v>0</v>
      </c>
      <c r="AC23" s="163">
        <f t="shared" si="1"/>
        <v>0</v>
      </c>
      <c r="AD23" s="163">
        <f t="shared" si="1"/>
        <v>0</v>
      </c>
      <c r="AE23" s="163">
        <f t="shared" si="1"/>
        <v>0</v>
      </c>
      <c r="AF23" s="163">
        <f t="shared" si="1"/>
        <v>0</v>
      </c>
      <c r="AG23" s="163">
        <f t="shared" si="1"/>
        <v>0</v>
      </c>
      <c r="AH23" s="163">
        <f t="shared" si="1"/>
        <v>0</v>
      </c>
      <c r="AI23" s="163">
        <f t="shared" si="1"/>
        <v>0</v>
      </c>
      <c r="AJ23" s="232">
        <f t="shared" si="1"/>
        <v>3</v>
      </c>
    </row>
    <row r="24" spans="1:36" ht="63">
      <c r="A24" s="11">
        <f>'приложение 7.1'!A25</f>
        <v>1</v>
      </c>
      <c r="B24" s="222" t="str">
        <f>'приложение 7.1'!B25</f>
        <v>Приобретение административно-промышленных помещений  (Республика Марий Эл, п. Медведево, ул.Чехова, 7)                 H_I0001</v>
      </c>
      <c r="C24" s="163">
        <f>G24</f>
        <v>3.3288</v>
      </c>
      <c r="D24" s="164">
        <v>0</v>
      </c>
      <c r="E24" s="164">
        <v>0</v>
      </c>
      <c r="F24" s="164">
        <v>0</v>
      </c>
      <c r="G24" s="222">
        <f>'приложение 7.1'!F25+'приложение 7.1'!H25+'приложение 7.1'!J25+'приложение 7.1'!L25</f>
        <v>3.3288</v>
      </c>
      <c r="H24" s="163">
        <f>L24</f>
        <v>0</v>
      </c>
      <c r="I24" s="164">
        <v>0</v>
      </c>
      <c r="J24" s="164">
        <v>0</v>
      </c>
      <c r="K24" s="164">
        <v>0</v>
      </c>
      <c r="L24" s="224">
        <f>'приложение 7.1'!G25+'приложение 7.1'!I25+'приложение 7.1'!K25+'приложение 7.1'!M25</f>
        <v>0</v>
      </c>
      <c r="M24" s="163">
        <f>Q24</f>
        <v>-3.3288</v>
      </c>
      <c r="N24" s="164">
        <v>0</v>
      </c>
      <c r="O24" s="164">
        <v>0</v>
      </c>
      <c r="P24" s="164">
        <v>0</v>
      </c>
      <c r="Q24" s="222">
        <f>L24-G24</f>
        <v>-3.3288</v>
      </c>
      <c r="R24" s="163">
        <f>V24</f>
        <v>0</v>
      </c>
      <c r="S24" s="164">
        <v>0</v>
      </c>
      <c r="T24" s="164">
        <v>0</v>
      </c>
      <c r="U24" s="164">
        <v>0</v>
      </c>
      <c r="V24" s="221">
        <f>L24</f>
        <v>0</v>
      </c>
      <c r="W24" s="164">
        <v>0</v>
      </c>
      <c r="X24" s="164">
        <v>0</v>
      </c>
      <c r="Y24" s="164">
        <v>0</v>
      </c>
      <c r="Z24" s="164">
        <v>0</v>
      </c>
      <c r="AA24" s="164">
        <v>0</v>
      </c>
      <c r="AB24" s="164">
        <v>0</v>
      </c>
      <c r="AC24" s="164">
        <v>0</v>
      </c>
      <c r="AD24" s="164">
        <v>0</v>
      </c>
      <c r="AE24" s="164">
        <v>0</v>
      </c>
      <c r="AF24" s="164">
        <v>0</v>
      </c>
      <c r="AG24" s="164">
        <v>0</v>
      </c>
      <c r="AH24" s="164">
        <v>0</v>
      </c>
      <c r="AI24" s="164">
        <v>0</v>
      </c>
      <c r="AJ24" s="242">
        <v>1</v>
      </c>
    </row>
    <row r="25" spans="1:36" ht="47.25">
      <c r="A25" s="11">
        <f>'приложение 7.1'!A26</f>
        <v>2</v>
      </c>
      <c r="B25" s="222" t="str">
        <f>'приложение 7.1'!B26</f>
        <v>Приобретение УАЗ-3741 для оперативно-выездной бригады (лизинг)                                               H_I0002</v>
      </c>
      <c r="C25" s="163">
        <f>G25</f>
        <v>0.051381960000000004</v>
      </c>
      <c r="D25" s="164">
        <v>0</v>
      </c>
      <c r="E25" s="164">
        <v>0</v>
      </c>
      <c r="F25" s="164">
        <v>0</v>
      </c>
      <c r="G25" s="222">
        <f>'приложение 7.1'!F26</f>
        <v>0.051381960000000004</v>
      </c>
      <c r="H25" s="163">
        <f>L25</f>
        <v>0.05225283</v>
      </c>
      <c r="I25" s="164">
        <v>0</v>
      </c>
      <c r="J25" s="164">
        <v>0</v>
      </c>
      <c r="K25" s="164">
        <v>0</v>
      </c>
      <c r="L25" s="224">
        <f>'приложение 7.1'!G26+'приложение 7.1'!I26+'приложение 7.1'!K26+'приложение 7.1'!M26</f>
        <v>0.05225283</v>
      </c>
      <c r="M25" s="163">
        <f>Q25</f>
        <v>0.0008708699999999958</v>
      </c>
      <c r="N25" s="164">
        <v>0</v>
      </c>
      <c r="O25" s="164">
        <v>0</v>
      </c>
      <c r="P25" s="164">
        <v>0</v>
      </c>
      <c r="Q25" s="222">
        <f>L25-G25</f>
        <v>0.0008708699999999958</v>
      </c>
      <c r="R25" s="163">
        <f>V25</f>
        <v>0.05225283</v>
      </c>
      <c r="S25" s="164">
        <v>0</v>
      </c>
      <c r="T25" s="164">
        <v>0</v>
      </c>
      <c r="U25" s="164">
        <v>0</v>
      </c>
      <c r="V25" s="221">
        <f>L25</f>
        <v>0.05225283</v>
      </c>
      <c r="W25" s="164">
        <v>0</v>
      </c>
      <c r="X25" s="164">
        <v>0</v>
      </c>
      <c r="Y25" s="164">
        <v>0</v>
      </c>
      <c r="Z25" s="164">
        <v>0</v>
      </c>
      <c r="AA25" s="164">
        <v>0</v>
      </c>
      <c r="AB25" s="164">
        <v>0</v>
      </c>
      <c r="AC25" s="164">
        <v>0</v>
      </c>
      <c r="AD25" s="164">
        <v>0</v>
      </c>
      <c r="AE25" s="164">
        <v>0</v>
      </c>
      <c r="AF25" s="164">
        <v>0</v>
      </c>
      <c r="AG25" s="164">
        <v>0</v>
      </c>
      <c r="AH25" s="164">
        <v>0</v>
      </c>
      <c r="AI25" s="164">
        <v>0</v>
      </c>
      <c r="AJ25" s="242">
        <v>1</v>
      </c>
    </row>
    <row r="26" spans="1:36" ht="48" thickBot="1">
      <c r="A26" s="28">
        <f>'приложение 7.1'!A27</f>
        <v>3</v>
      </c>
      <c r="B26" s="166" t="str">
        <f>'приложение 7.1'!B27</f>
        <v>Приобретение дизельгенератора на базе ГАЗ3308 (лизинг)                                                          H_I0003</v>
      </c>
      <c r="C26" s="166">
        <f>G26</f>
        <v>0.3473601</v>
      </c>
      <c r="D26" s="166">
        <v>0</v>
      </c>
      <c r="E26" s="166">
        <v>0</v>
      </c>
      <c r="F26" s="166">
        <v>0</v>
      </c>
      <c r="G26" s="166">
        <f>'приложение 7.1'!F27</f>
        <v>0.3473601</v>
      </c>
      <c r="H26" s="166">
        <f>L26</f>
        <v>0.34725756</v>
      </c>
      <c r="I26" s="166">
        <v>0</v>
      </c>
      <c r="J26" s="166">
        <v>0</v>
      </c>
      <c r="K26" s="166">
        <v>0</v>
      </c>
      <c r="L26" s="166">
        <f>'приложение 7.1'!G27+'приложение 7.1'!I27+'приложение 7.1'!K27+'приложение 7.1'!M27</f>
        <v>0.34725756</v>
      </c>
      <c r="M26" s="166">
        <f>Q26</f>
        <v>-0.00010253999999998431</v>
      </c>
      <c r="N26" s="166">
        <v>0</v>
      </c>
      <c r="O26" s="166">
        <v>0</v>
      </c>
      <c r="P26" s="166">
        <v>0</v>
      </c>
      <c r="Q26" s="166">
        <f>L26-G26</f>
        <v>-0.00010253999999998431</v>
      </c>
      <c r="R26" s="166">
        <f>V26</f>
        <v>0.34725756</v>
      </c>
      <c r="S26" s="166">
        <v>0</v>
      </c>
      <c r="T26" s="166">
        <v>0</v>
      </c>
      <c r="U26" s="166">
        <v>0</v>
      </c>
      <c r="V26" s="166">
        <f>L26</f>
        <v>0.34725756</v>
      </c>
      <c r="W26" s="166">
        <v>0</v>
      </c>
      <c r="X26" s="166">
        <v>0</v>
      </c>
      <c r="Y26" s="166">
        <v>0</v>
      </c>
      <c r="Z26" s="166">
        <v>0</v>
      </c>
      <c r="AA26" s="166">
        <v>0</v>
      </c>
      <c r="AB26" s="166">
        <v>0</v>
      </c>
      <c r="AC26" s="166">
        <v>0</v>
      </c>
      <c r="AD26" s="166">
        <v>0</v>
      </c>
      <c r="AE26" s="166">
        <v>0</v>
      </c>
      <c r="AF26" s="166">
        <v>0</v>
      </c>
      <c r="AG26" s="166">
        <v>0</v>
      </c>
      <c r="AH26" s="166">
        <v>0</v>
      </c>
      <c r="AI26" s="166">
        <v>0</v>
      </c>
      <c r="AJ26" s="226">
        <v>1</v>
      </c>
    </row>
    <row r="27" spans="1:34" ht="15.75">
      <c r="A27" s="20"/>
      <c r="B27" s="7"/>
      <c r="C27" s="7"/>
      <c r="D27" s="7"/>
      <c r="E27" s="24"/>
      <c r="F27" s="24"/>
      <c r="G27" s="24"/>
      <c r="AC27" s="170"/>
      <c r="AG27" s="216"/>
      <c r="AH27" s="216"/>
    </row>
    <row r="28" spans="1:21" ht="15.75">
      <c r="A28" s="12"/>
      <c r="B28" s="279" t="s">
        <v>12</v>
      </c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</row>
    <row r="29" spans="1:21" ht="15.75">
      <c r="A29" s="12"/>
      <c r="B29" s="1" t="s">
        <v>13</v>
      </c>
      <c r="E29" s="1"/>
      <c r="F29" s="1"/>
      <c r="G29" s="1"/>
      <c r="S29" s="10"/>
      <c r="T29" s="10"/>
      <c r="U29" s="10"/>
    </row>
    <row r="30" spans="2:7" ht="15.75">
      <c r="B30" s="52"/>
      <c r="C30" s="52"/>
      <c r="D30" s="52"/>
      <c r="E30" s="52"/>
      <c r="F30" s="52"/>
      <c r="G30" s="52"/>
    </row>
    <row r="31" spans="1:11" ht="15.75" customHeight="1">
      <c r="A31" s="12"/>
      <c r="B31" s="281"/>
      <c r="C31" s="281"/>
      <c r="D31" s="281"/>
      <c r="E31" s="281"/>
      <c r="F31" s="281"/>
      <c r="G31" s="281"/>
      <c r="H31" s="281"/>
      <c r="I31" s="281"/>
      <c r="J31" s="281"/>
      <c r="K31" s="281"/>
    </row>
    <row r="32" spans="1:7" ht="15.75" customHeight="1">
      <c r="A32" s="12"/>
      <c r="B32" s="279"/>
      <c r="C32" s="279"/>
      <c r="D32" s="279"/>
      <c r="E32" s="279"/>
      <c r="F32" s="279"/>
      <c r="G32" s="279"/>
    </row>
    <row r="33" ht="15.75">
      <c r="A33" s="12"/>
    </row>
    <row r="34" ht="15.75">
      <c r="A34" s="12"/>
    </row>
    <row r="35" spans="5:7" ht="33.75" customHeight="1">
      <c r="E35" s="1"/>
      <c r="F35" s="1"/>
      <c r="G35" s="1"/>
    </row>
    <row r="36" ht="15.75">
      <c r="A36" s="10"/>
    </row>
  </sheetData>
  <sheetProtection/>
  <mergeCells count="15">
    <mergeCell ref="AJ13:AJ14"/>
    <mergeCell ref="W12:AJ12"/>
    <mergeCell ref="W13:Z13"/>
    <mergeCell ref="AE13:AI13"/>
    <mergeCell ref="M12:Q13"/>
    <mergeCell ref="R12:V13"/>
    <mergeCell ref="C12:G13"/>
    <mergeCell ref="H12:L13"/>
    <mergeCell ref="B32:G32"/>
    <mergeCell ref="AA13:AD13"/>
    <mergeCell ref="A5:AJ5"/>
    <mergeCell ref="B28:U28"/>
    <mergeCell ref="B31:K31"/>
    <mergeCell ref="A12:A13"/>
    <mergeCell ref="B12:B13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100"/>
  <sheetViews>
    <sheetView zoomScale="90" zoomScaleNormal="90" zoomScalePageLayoutView="0" workbookViewId="0" topLeftCell="A67">
      <selection activeCell="B9" sqref="B9"/>
    </sheetView>
  </sheetViews>
  <sheetFormatPr defaultColWidth="9.00390625" defaultRowHeight="15.75"/>
  <cols>
    <col min="1" max="2" width="57.875" style="68" customWidth="1"/>
    <col min="3" max="16384" width="9.00390625" style="70" customWidth="1"/>
  </cols>
  <sheetData>
    <row r="1" ht="15.75">
      <c r="B1" s="69" t="s">
        <v>222</v>
      </c>
    </row>
    <row r="2" ht="15.75">
      <c r="B2" s="69" t="s">
        <v>209</v>
      </c>
    </row>
    <row r="3" ht="15.75">
      <c r="B3" s="69" t="s">
        <v>220</v>
      </c>
    </row>
    <row r="4" ht="15.75">
      <c r="B4" s="69"/>
    </row>
    <row r="5" spans="1:2" ht="30.75" customHeight="1">
      <c r="A5" s="290" t="s">
        <v>23</v>
      </c>
      <c r="B5" s="291"/>
    </row>
    <row r="6" ht="15.75">
      <c r="B6" s="69"/>
    </row>
    <row r="7" ht="15.75">
      <c r="B7" s="69" t="s">
        <v>210</v>
      </c>
    </row>
    <row r="8" ht="15.75">
      <c r="B8" s="69" t="s">
        <v>211</v>
      </c>
    </row>
    <row r="9" ht="15.75">
      <c r="B9" s="69"/>
    </row>
    <row r="10" ht="15.75">
      <c r="B10" s="71" t="s">
        <v>212</v>
      </c>
    </row>
    <row r="11" ht="15.75">
      <c r="B11" s="69" t="s">
        <v>213</v>
      </c>
    </row>
    <row r="12" ht="15.75">
      <c r="B12" s="69" t="s">
        <v>214</v>
      </c>
    </row>
    <row r="13" ht="16.5" thickBot="1">
      <c r="B13" s="72"/>
    </row>
    <row r="14" spans="1:2" ht="16.5" thickBot="1">
      <c r="A14" s="73" t="s">
        <v>69</v>
      </c>
      <c r="B14" s="74"/>
    </row>
    <row r="15" spans="1:2" ht="16.5" thickBot="1">
      <c r="A15" s="73" t="s">
        <v>241</v>
      </c>
      <c r="B15" s="74"/>
    </row>
    <row r="16" spans="1:2" ht="16.5" thickBot="1">
      <c r="A16" s="73" t="s">
        <v>242</v>
      </c>
      <c r="B16" s="75" t="s">
        <v>243</v>
      </c>
    </row>
    <row r="17" spans="1:2" ht="16.5" thickBot="1">
      <c r="A17" s="73" t="s">
        <v>244</v>
      </c>
      <c r="B17" s="75"/>
    </row>
    <row r="18" spans="1:2" ht="16.5" thickBot="1">
      <c r="A18" s="76" t="s">
        <v>245</v>
      </c>
      <c r="B18" s="74" t="s">
        <v>246</v>
      </c>
    </row>
    <row r="19" spans="1:2" ht="30.75" thickBot="1">
      <c r="A19" s="77" t="s">
        <v>247</v>
      </c>
      <c r="B19" s="78" t="s">
        <v>248</v>
      </c>
    </row>
    <row r="20" spans="1:2" ht="16.5" thickBot="1">
      <c r="A20" s="79" t="s">
        <v>249</v>
      </c>
      <c r="B20" s="80"/>
    </row>
    <row r="21" spans="1:2" ht="30.75" thickBot="1">
      <c r="A21" s="80" t="s">
        <v>250</v>
      </c>
      <c r="B21" s="80"/>
    </row>
    <row r="22" spans="1:2" ht="60.75" thickBot="1">
      <c r="A22" s="81" t="s">
        <v>251</v>
      </c>
      <c r="B22" s="80"/>
    </row>
    <row r="23" spans="1:2" ht="60.75" thickBot="1">
      <c r="A23" s="82" t="s">
        <v>252</v>
      </c>
      <c r="B23" s="80"/>
    </row>
    <row r="24" spans="1:2" ht="16.5" thickBot="1">
      <c r="A24" s="76" t="s">
        <v>253</v>
      </c>
      <c r="B24" s="80"/>
    </row>
    <row r="25" spans="1:2" ht="30.75" thickBot="1">
      <c r="A25" s="82" t="s">
        <v>254</v>
      </c>
      <c r="B25" s="80"/>
    </row>
    <row r="26" spans="1:2" ht="16.5" thickBot="1">
      <c r="A26" s="76" t="s">
        <v>255</v>
      </c>
      <c r="B26" s="80"/>
    </row>
    <row r="27" spans="1:2" ht="30.75" thickBot="1">
      <c r="A27" s="83" t="s">
        <v>256</v>
      </c>
      <c r="B27" s="80"/>
    </row>
    <row r="28" spans="1:2" ht="16.5" thickBot="1">
      <c r="A28" s="76" t="s">
        <v>257</v>
      </c>
      <c r="B28" s="78" t="s">
        <v>258</v>
      </c>
    </row>
    <row r="29" spans="1:2" ht="16.5" thickBot="1">
      <c r="A29" s="79" t="s">
        <v>259</v>
      </c>
      <c r="B29" s="78"/>
    </row>
    <row r="30" spans="1:2" ht="90.75" thickBot="1">
      <c r="A30" s="76" t="s">
        <v>260</v>
      </c>
      <c r="B30" s="84" t="s">
        <v>261</v>
      </c>
    </row>
    <row r="31" spans="1:2" ht="28.5">
      <c r="A31" s="79" t="s">
        <v>262</v>
      </c>
      <c r="B31" s="81"/>
    </row>
    <row r="32" spans="1:2" ht="45">
      <c r="A32" s="85" t="s">
        <v>263</v>
      </c>
      <c r="B32" s="85"/>
    </row>
    <row r="33" spans="1:2" ht="15.75">
      <c r="A33" s="85" t="s">
        <v>264</v>
      </c>
      <c r="B33" s="85"/>
    </row>
    <row r="34" spans="1:2" ht="15.75">
      <c r="A34" s="85" t="s">
        <v>265</v>
      </c>
      <c r="B34" s="85"/>
    </row>
    <row r="35" spans="1:2" ht="16.5" thickBot="1">
      <c r="A35" s="86" t="s">
        <v>266</v>
      </c>
      <c r="B35" s="87"/>
    </row>
    <row r="36" spans="1:2" ht="29.25" thickBot="1">
      <c r="A36" s="88" t="s">
        <v>267</v>
      </c>
      <c r="B36" s="80"/>
    </row>
    <row r="37" spans="1:2" ht="16.5" thickBot="1">
      <c r="A37" s="80" t="s">
        <v>268</v>
      </c>
      <c r="B37" s="80"/>
    </row>
    <row r="38" spans="1:2" ht="29.25" thickBot="1">
      <c r="A38" s="89" t="s">
        <v>269</v>
      </c>
      <c r="B38" s="80"/>
    </row>
    <row r="39" spans="1:2" ht="29.25" thickBot="1">
      <c r="A39" s="89" t="s">
        <v>270</v>
      </c>
      <c r="B39" s="80"/>
    </row>
    <row r="40" spans="1:2" ht="16.5" thickBot="1">
      <c r="A40" s="80" t="s">
        <v>85</v>
      </c>
      <c r="B40" s="80"/>
    </row>
    <row r="41" spans="1:2" ht="29.25" thickBot="1">
      <c r="A41" s="89" t="s">
        <v>271</v>
      </c>
      <c r="B41" s="80"/>
    </row>
    <row r="42" spans="1:2" ht="16.5" thickBot="1">
      <c r="A42" s="80" t="s">
        <v>272</v>
      </c>
      <c r="B42" s="80"/>
    </row>
    <row r="43" spans="1:2" ht="16.5" thickBot="1">
      <c r="A43" s="80" t="s">
        <v>273</v>
      </c>
      <c r="B43" s="80"/>
    </row>
    <row r="44" spans="1:2" ht="16.5" thickBot="1">
      <c r="A44" s="80" t="s">
        <v>274</v>
      </c>
      <c r="B44" s="80"/>
    </row>
    <row r="45" spans="1:2" ht="16.5" thickBot="1">
      <c r="A45" s="80" t="s">
        <v>275</v>
      </c>
      <c r="B45" s="80"/>
    </row>
    <row r="46" spans="1:2" ht="29.25" thickBot="1">
      <c r="A46" s="89" t="s">
        <v>276</v>
      </c>
      <c r="B46" s="80"/>
    </row>
    <row r="47" spans="1:2" ht="16.5" thickBot="1">
      <c r="A47" s="80" t="s">
        <v>272</v>
      </c>
      <c r="B47" s="80"/>
    </row>
    <row r="48" spans="1:2" ht="16.5" thickBot="1">
      <c r="A48" s="80" t="s">
        <v>273</v>
      </c>
      <c r="B48" s="80"/>
    </row>
    <row r="49" spans="1:2" ht="16.5" thickBot="1">
      <c r="A49" s="80" t="s">
        <v>274</v>
      </c>
      <c r="B49" s="80"/>
    </row>
    <row r="50" spans="1:2" ht="16.5" thickBot="1">
      <c r="A50" s="80" t="s">
        <v>275</v>
      </c>
      <c r="B50" s="80"/>
    </row>
    <row r="51" spans="1:2" ht="29.25" thickBot="1">
      <c r="A51" s="89" t="s">
        <v>277</v>
      </c>
      <c r="B51" s="80"/>
    </row>
    <row r="52" spans="1:2" ht="16.5" thickBot="1">
      <c r="A52" s="80" t="s">
        <v>272</v>
      </c>
      <c r="B52" s="80"/>
    </row>
    <row r="53" spans="1:2" ht="16.5" thickBot="1">
      <c r="A53" s="80" t="s">
        <v>273</v>
      </c>
      <c r="B53" s="80"/>
    </row>
    <row r="54" spans="1:2" ht="16.5" thickBot="1">
      <c r="A54" s="80" t="s">
        <v>274</v>
      </c>
      <c r="B54" s="80"/>
    </row>
    <row r="55" spans="1:2" ht="16.5" thickBot="1">
      <c r="A55" s="80" t="s">
        <v>275</v>
      </c>
      <c r="B55" s="80"/>
    </row>
    <row r="56" spans="1:2" ht="29.25" thickBot="1">
      <c r="A56" s="79" t="s">
        <v>278</v>
      </c>
      <c r="B56" s="90"/>
    </row>
    <row r="57" spans="1:2" ht="16.5" thickBot="1">
      <c r="A57" s="81" t="s">
        <v>85</v>
      </c>
      <c r="B57" s="90"/>
    </row>
    <row r="58" spans="1:2" ht="16.5" thickBot="1">
      <c r="A58" s="81" t="s">
        <v>279</v>
      </c>
      <c r="B58" s="90"/>
    </row>
    <row r="59" spans="1:2" ht="16.5" thickBot="1">
      <c r="A59" s="81" t="s">
        <v>280</v>
      </c>
      <c r="B59" s="90"/>
    </row>
    <row r="60" spans="1:2" ht="16.5" thickBot="1">
      <c r="A60" s="81" t="s">
        <v>281</v>
      </c>
      <c r="B60" s="90"/>
    </row>
    <row r="61" spans="1:2" ht="16.5" thickBot="1">
      <c r="A61" s="76" t="s">
        <v>282</v>
      </c>
      <c r="B61" s="91"/>
    </row>
    <row r="62" spans="1:2" ht="16.5" thickBot="1">
      <c r="A62" s="76" t="s">
        <v>283</v>
      </c>
      <c r="B62" s="91"/>
    </row>
    <row r="63" spans="1:2" ht="16.5" thickBot="1">
      <c r="A63" s="76" t="s">
        <v>284</v>
      </c>
      <c r="B63" s="91"/>
    </row>
    <row r="64" spans="1:2" ht="16.5" thickBot="1">
      <c r="A64" s="77" t="s">
        <v>285</v>
      </c>
      <c r="B64" s="78"/>
    </row>
    <row r="65" spans="1:2" ht="15.75">
      <c r="A65" s="79" t="s">
        <v>286</v>
      </c>
      <c r="B65" s="292" t="s">
        <v>287</v>
      </c>
    </row>
    <row r="66" spans="1:2" ht="15.75">
      <c r="A66" s="85" t="s">
        <v>288</v>
      </c>
      <c r="B66" s="293"/>
    </row>
    <row r="67" spans="1:2" ht="15.75">
      <c r="A67" s="85" t="s">
        <v>289</v>
      </c>
      <c r="B67" s="293"/>
    </row>
    <row r="68" spans="1:2" ht="15.75">
      <c r="A68" s="85" t="s">
        <v>290</v>
      </c>
      <c r="B68" s="293"/>
    </row>
    <row r="69" spans="1:2" ht="15.75">
      <c r="A69" s="85" t="s">
        <v>291</v>
      </c>
      <c r="B69" s="293"/>
    </row>
    <row r="70" spans="1:2" ht="16.5" thickBot="1">
      <c r="A70" s="87" t="s">
        <v>292</v>
      </c>
      <c r="B70" s="294"/>
    </row>
    <row r="71" spans="1:2" ht="30.75" thickBot="1">
      <c r="A71" s="81" t="s">
        <v>293</v>
      </c>
      <c r="B71" s="82"/>
    </row>
    <row r="72" spans="1:2" ht="29.25" thickBot="1">
      <c r="A72" s="76" t="s">
        <v>294</v>
      </c>
      <c r="B72" s="82"/>
    </row>
    <row r="73" spans="1:2" ht="16.5" thickBot="1">
      <c r="A73" s="81" t="s">
        <v>85</v>
      </c>
      <c r="B73" s="93"/>
    </row>
    <row r="74" spans="1:2" ht="16.5" thickBot="1">
      <c r="A74" s="81" t="s">
        <v>295</v>
      </c>
      <c r="B74" s="82"/>
    </row>
    <row r="75" spans="1:2" ht="16.5" thickBot="1">
      <c r="A75" s="81" t="s">
        <v>296</v>
      </c>
      <c r="B75" s="93"/>
    </row>
    <row r="76" spans="1:2" ht="30.75" thickBot="1">
      <c r="A76" s="94" t="s">
        <v>297</v>
      </c>
      <c r="B76" s="92" t="s">
        <v>298</v>
      </c>
    </row>
    <row r="77" spans="1:2" ht="16.5" thickBot="1">
      <c r="A77" s="76" t="s">
        <v>299</v>
      </c>
      <c r="B77" s="91"/>
    </row>
    <row r="78" spans="1:2" ht="16.5" thickBot="1">
      <c r="A78" s="85" t="s">
        <v>300</v>
      </c>
      <c r="B78" s="95"/>
    </row>
    <row r="79" spans="1:2" ht="16.5" thickBot="1">
      <c r="A79" s="85" t="s">
        <v>301</v>
      </c>
      <c r="B79" s="95"/>
    </row>
    <row r="80" spans="1:2" ht="16.5" thickBot="1">
      <c r="A80" s="85" t="s">
        <v>302</v>
      </c>
      <c r="B80" s="95"/>
    </row>
    <row r="81" spans="1:2" ht="45.75" thickBot="1">
      <c r="A81" s="96" t="s">
        <v>303</v>
      </c>
      <c r="B81" s="93" t="s">
        <v>304</v>
      </c>
    </row>
    <row r="82" spans="1:2" ht="28.5">
      <c r="A82" s="79" t="s">
        <v>305</v>
      </c>
      <c r="B82" s="292" t="s">
        <v>306</v>
      </c>
    </row>
    <row r="83" spans="1:2" ht="15.75">
      <c r="A83" s="85" t="s">
        <v>307</v>
      </c>
      <c r="B83" s="293"/>
    </row>
    <row r="84" spans="1:2" ht="15.75">
      <c r="A84" s="85" t="s">
        <v>308</v>
      </c>
      <c r="B84" s="293"/>
    </row>
    <row r="85" spans="1:2" ht="15.75">
      <c r="A85" s="85" t="s">
        <v>309</v>
      </c>
      <c r="B85" s="293"/>
    </row>
    <row r="86" spans="1:2" ht="15.75">
      <c r="A86" s="85" t="s">
        <v>310</v>
      </c>
      <c r="B86" s="293"/>
    </row>
    <row r="87" spans="1:2" ht="16.5" thickBot="1">
      <c r="A87" s="97" t="s">
        <v>311</v>
      </c>
      <c r="B87" s="294"/>
    </row>
    <row r="89" spans="1:2" ht="15.75">
      <c r="A89" s="98" t="s">
        <v>312</v>
      </c>
      <c r="B89" s="98"/>
    </row>
    <row r="90" ht="15.75">
      <c r="A90" s="68" t="s">
        <v>313</v>
      </c>
    </row>
    <row r="91" ht="15.75">
      <c r="A91" s="68" t="s">
        <v>314</v>
      </c>
    </row>
    <row r="92" ht="15.75">
      <c r="A92" s="68" t="s">
        <v>315</v>
      </c>
    </row>
    <row r="93" ht="15.75">
      <c r="A93" s="68" t="s">
        <v>316</v>
      </c>
    </row>
    <row r="94" ht="15.75">
      <c r="A94" s="68" t="s">
        <v>317</v>
      </c>
    </row>
    <row r="95" ht="15.75">
      <c r="A95" s="68" t="s">
        <v>318</v>
      </c>
    </row>
    <row r="96" spans="1:2" ht="15.75">
      <c r="A96" s="295" t="s">
        <v>319</v>
      </c>
      <c r="B96" s="295"/>
    </row>
    <row r="98" spans="1:2" ht="15.75">
      <c r="A98" s="99" t="s">
        <v>320</v>
      </c>
      <c r="B98" s="100"/>
    </row>
    <row r="99" ht="15.75">
      <c r="B99" s="101" t="s">
        <v>321</v>
      </c>
    </row>
    <row r="100" ht="15.75">
      <c r="B100" s="102" t="s">
        <v>322</v>
      </c>
    </row>
  </sheetData>
  <sheetProtection/>
  <mergeCells count="4">
    <mergeCell ref="A5:B5"/>
    <mergeCell ref="B65:B70"/>
    <mergeCell ref="B82:B87"/>
    <mergeCell ref="A96:B96"/>
  </mergeCells>
  <printOptions/>
  <pageMargins left="0.7" right="0.7" top="0.75" bottom="0.75" header="0.3" footer="0.3"/>
  <pageSetup fitToHeight="2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80" zoomScaleNormal="80" zoomScalePageLayoutView="0" workbookViewId="0" topLeftCell="A1">
      <selection activeCell="G44" sqref="G44"/>
    </sheetView>
  </sheetViews>
  <sheetFormatPr defaultColWidth="9.00390625" defaultRowHeight="15.75"/>
  <cols>
    <col min="1" max="1" width="13.875" style="1" customWidth="1"/>
    <col min="2" max="2" width="31.75390625" style="10" customWidth="1"/>
    <col min="3" max="6" width="11.75390625" style="10" customWidth="1"/>
    <col min="7" max="8" width="20.00390625" style="10" customWidth="1"/>
    <col min="9" max="9" width="15.625" style="10" customWidth="1"/>
    <col min="10" max="13" width="7.875" style="10" customWidth="1"/>
    <col min="14" max="14" width="10.25390625" style="10" customWidth="1"/>
    <col min="15" max="15" width="9.00390625" style="10" customWidth="1"/>
    <col min="16" max="16384" width="9.00390625" style="1" customWidth="1"/>
  </cols>
  <sheetData>
    <row r="1" spans="1:14" ht="15.75">
      <c r="A1" s="10"/>
      <c r="B1" s="103"/>
      <c r="C1" s="103"/>
      <c r="D1" s="103"/>
      <c r="E1" s="103"/>
      <c r="F1" s="103"/>
      <c r="G1" s="103"/>
      <c r="H1" s="103"/>
      <c r="I1" s="103"/>
      <c r="N1" s="69" t="s">
        <v>20</v>
      </c>
    </row>
    <row r="2" spans="1:14" ht="15.75">
      <c r="A2" s="10"/>
      <c r="B2" s="103"/>
      <c r="C2" s="103"/>
      <c r="D2" s="103"/>
      <c r="E2" s="103"/>
      <c r="F2" s="103"/>
      <c r="G2" s="103"/>
      <c r="H2" s="103"/>
      <c r="I2" s="103"/>
      <c r="N2" s="69" t="s">
        <v>209</v>
      </c>
    </row>
    <row r="3" spans="1:14" ht="15.75">
      <c r="A3" s="10"/>
      <c r="B3" s="103"/>
      <c r="C3" s="103"/>
      <c r="D3" s="103"/>
      <c r="E3" s="103"/>
      <c r="F3" s="103"/>
      <c r="G3" s="103"/>
      <c r="H3" s="103"/>
      <c r="I3" s="103"/>
      <c r="N3" s="69" t="s">
        <v>220</v>
      </c>
    </row>
    <row r="4" spans="1:14" ht="15.75">
      <c r="A4" s="10"/>
      <c r="B4" s="103"/>
      <c r="C4" s="103"/>
      <c r="D4" s="103"/>
      <c r="E4" s="103"/>
      <c r="F4" s="103"/>
      <c r="G4" s="103"/>
      <c r="H4" s="103"/>
      <c r="I4" s="103"/>
      <c r="N4" s="69"/>
    </row>
    <row r="5" spans="1:14" ht="33" customHeight="1">
      <c r="A5" s="324" t="s">
        <v>24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</row>
    <row r="6" spans="1:9" ht="15.75">
      <c r="A6" s="10"/>
      <c r="B6" s="103"/>
      <c r="C6" s="103"/>
      <c r="D6" s="103"/>
      <c r="E6" s="103"/>
      <c r="F6" s="103"/>
      <c r="G6" s="103"/>
      <c r="H6" s="103"/>
      <c r="I6" s="103"/>
    </row>
    <row r="7" spans="13:14" s="70" customFormat="1" ht="15.75">
      <c r="M7" s="68"/>
      <c r="N7" s="69" t="s">
        <v>210</v>
      </c>
    </row>
    <row r="8" spans="13:14" s="70" customFormat="1" ht="15.75">
      <c r="M8" s="68"/>
      <c r="N8" s="69" t="s">
        <v>211</v>
      </c>
    </row>
    <row r="9" spans="13:14" s="70" customFormat="1" ht="15.75">
      <c r="M9" s="68"/>
      <c r="N9" s="69"/>
    </row>
    <row r="10" spans="13:14" s="70" customFormat="1" ht="15.75">
      <c r="M10" s="68"/>
      <c r="N10" s="71" t="s">
        <v>212</v>
      </c>
    </row>
    <row r="11" spans="13:14" s="70" customFormat="1" ht="15.75">
      <c r="M11" s="68"/>
      <c r="N11" s="69" t="s">
        <v>213</v>
      </c>
    </row>
    <row r="12" spans="13:14" s="70" customFormat="1" ht="15.75">
      <c r="M12" s="68"/>
      <c r="N12" s="69" t="s">
        <v>214</v>
      </c>
    </row>
    <row r="13" spans="1:9" ht="15.75">
      <c r="A13" s="326" t="s">
        <v>323</v>
      </c>
      <c r="B13" s="326"/>
      <c r="C13" s="326"/>
      <c r="D13" s="326"/>
      <c r="E13" s="326"/>
      <c r="F13" s="326"/>
      <c r="G13" s="326"/>
      <c r="H13" s="326"/>
      <c r="I13" s="326"/>
    </row>
    <row r="14" spans="1:9" ht="15.75">
      <c r="A14" s="103"/>
      <c r="B14" s="103"/>
      <c r="C14" s="103"/>
      <c r="D14" s="103"/>
      <c r="E14" s="103"/>
      <c r="F14" s="103"/>
      <c r="G14" s="103"/>
      <c r="H14" s="103"/>
      <c r="I14" s="103"/>
    </row>
    <row r="15" spans="1:9" ht="16.5" thickBot="1">
      <c r="A15" s="327" t="s">
        <v>120</v>
      </c>
      <c r="B15" s="327"/>
      <c r="C15" s="328"/>
      <c r="D15" s="328"/>
      <c r="E15" s="328"/>
      <c r="F15" s="328"/>
      <c r="G15" s="328"/>
      <c r="H15" s="328"/>
      <c r="I15" s="328"/>
    </row>
    <row r="16" spans="1:14" ht="15.75">
      <c r="A16" s="266" t="s">
        <v>324</v>
      </c>
      <c r="B16" s="268" t="s">
        <v>325</v>
      </c>
      <c r="C16" s="268" t="s">
        <v>326</v>
      </c>
      <c r="D16" s="268"/>
      <c r="E16" s="268"/>
      <c r="F16" s="268"/>
      <c r="G16" s="268" t="s">
        <v>327</v>
      </c>
      <c r="H16" s="268" t="s">
        <v>328</v>
      </c>
      <c r="I16" s="311" t="s">
        <v>329</v>
      </c>
      <c r="J16" s="270" t="s">
        <v>330</v>
      </c>
      <c r="K16" s="313"/>
      <c r="L16" s="313"/>
      <c r="M16" s="313"/>
      <c r="N16" s="314"/>
    </row>
    <row r="17" spans="1:14" ht="15.75">
      <c r="A17" s="267"/>
      <c r="B17" s="269"/>
      <c r="C17" s="269" t="s">
        <v>331</v>
      </c>
      <c r="D17" s="269"/>
      <c r="E17" s="269" t="s">
        <v>332</v>
      </c>
      <c r="F17" s="269"/>
      <c r="G17" s="269"/>
      <c r="H17" s="269"/>
      <c r="I17" s="312"/>
      <c r="J17" s="315"/>
      <c r="K17" s="316"/>
      <c r="L17" s="316"/>
      <c r="M17" s="316"/>
      <c r="N17" s="317"/>
    </row>
    <row r="18" spans="1:14" ht="15.75">
      <c r="A18" s="267"/>
      <c r="B18" s="269"/>
      <c r="C18" s="296" t="s">
        <v>333</v>
      </c>
      <c r="D18" s="296" t="s">
        <v>334</v>
      </c>
      <c r="E18" s="296" t="s">
        <v>333</v>
      </c>
      <c r="F18" s="296" t="s">
        <v>334</v>
      </c>
      <c r="G18" s="269"/>
      <c r="H18" s="269"/>
      <c r="I18" s="312"/>
      <c r="J18" s="318"/>
      <c r="K18" s="319"/>
      <c r="L18" s="319"/>
      <c r="M18" s="319"/>
      <c r="N18" s="320"/>
    </row>
    <row r="19" spans="1:14" ht="15.75">
      <c r="A19" s="267"/>
      <c r="B19" s="329"/>
      <c r="C19" s="297"/>
      <c r="D19" s="297"/>
      <c r="E19" s="297"/>
      <c r="F19" s="297"/>
      <c r="G19" s="269"/>
      <c r="H19" s="269"/>
      <c r="I19" s="312"/>
      <c r="J19" s="318"/>
      <c r="K19" s="319"/>
      <c r="L19" s="319"/>
      <c r="M19" s="319"/>
      <c r="N19" s="320"/>
    </row>
    <row r="20" spans="1:14" ht="15.75">
      <c r="A20" s="267"/>
      <c r="B20" s="269"/>
      <c r="C20" s="298"/>
      <c r="D20" s="298"/>
      <c r="E20" s="298"/>
      <c r="F20" s="298"/>
      <c r="G20" s="269"/>
      <c r="H20" s="269"/>
      <c r="I20" s="312"/>
      <c r="J20" s="321"/>
      <c r="K20" s="322"/>
      <c r="L20" s="322"/>
      <c r="M20" s="322"/>
      <c r="N20" s="323"/>
    </row>
    <row r="21" spans="1:14" ht="16.5" thickBot="1">
      <c r="A21" s="40">
        <v>1</v>
      </c>
      <c r="B21" s="104">
        <v>2</v>
      </c>
      <c r="C21" s="104">
        <v>3</v>
      </c>
      <c r="D21" s="104">
        <v>4</v>
      </c>
      <c r="E21" s="104">
        <v>5</v>
      </c>
      <c r="F21" s="104">
        <v>6</v>
      </c>
      <c r="G21" s="104">
        <v>8</v>
      </c>
      <c r="H21" s="104">
        <v>9</v>
      </c>
      <c r="I21" s="104">
        <v>10</v>
      </c>
      <c r="J21" s="305">
        <v>11</v>
      </c>
      <c r="K21" s="306"/>
      <c r="L21" s="306"/>
      <c r="M21" s="306"/>
      <c r="N21" s="307"/>
    </row>
    <row r="22" spans="1:14" ht="15.75">
      <c r="A22" s="105" t="s">
        <v>71</v>
      </c>
      <c r="B22" s="106"/>
      <c r="C22" s="106"/>
      <c r="D22" s="106"/>
      <c r="E22" s="106"/>
      <c r="F22" s="106"/>
      <c r="G22" s="106"/>
      <c r="H22" s="106"/>
      <c r="I22" s="106"/>
      <c r="J22" s="308"/>
      <c r="K22" s="309"/>
      <c r="L22" s="309"/>
      <c r="M22" s="309"/>
      <c r="N22" s="310"/>
    </row>
    <row r="23" spans="1:14" ht="15.75">
      <c r="A23" s="107" t="s">
        <v>68</v>
      </c>
      <c r="B23" s="33"/>
      <c r="C23" s="33"/>
      <c r="D23" s="33"/>
      <c r="E23" s="33"/>
      <c r="F23" s="33"/>
      <c r="G23" s="33"/>
      <c r="H23" s="33"/>
      <c r="I23" s="33"/>
      <c r="J23" s="299"/>
      <c r="K23" s="300"/>
      <c r="L23" s="300"/>
      <c r="M23" s="300"/>
      <c r="N23" s="301"/>
    </row>
    <row r="24" spans="1:14" ht="15.75">
      <c r="A24" s="107"/>
      <c r="B24" s="33"/>
      <c r="C24" s="33"/>
      <c r="D24" s="33"/>
      <c r="E24" s="33"/>
      <c r="F24" s="33"/>
      <c r="G24" s="33"/>
      <c r="H24" s="33"/>
      <c r="I24" s="33"/>
      <c r="J24" s="299"/>
      <c r="K24" s="300"/>
      <c r="L24" s="300"/>
      <c r="M24" s="300"/>
      <c r="N24" s="301"/>
    </row>
    <row r="25" spans="1:14" ht="15.75">
      <c r="A25" s="107"/>
      <c r="B25" s="33"/>
      <c r="C25" s="33"/>
      <c r="D25" s="33"/>
      <c r="E25" s="33"/>
      <c r="F25" s="33"/>
      <c r="G25" s="33"/>
      <c r="H25" s="33"/>
      <c r="I25" s="33"/>
      <c r="J25" s="299"/>
      <c r="K25" s="300"/>
      <c r="L25" s="300"/>
      <c r="M25" s="300"/>
      <c r="N25" s="301"/>
    </row>
    <row r="26" spans="1:14" ht="16.5" thickBot="1">
      <c r="A26" s="108"/>
      <c r="B26" s="34"/>
      <c r="C26" s="34"/>
      <c r="D26" s="34"/>
      <c r="E26" s="34"/>
      <c r="F26" s="34"/>
      <c r="G26" s="34"/>
      <c r="H26" s="34"/>
      <c r="I26" s="34"/>
      <c r="J26" s="302"/>
      <c r="K26" s="303"/>
      <c r="L26" s="303"/>
      <c r="M26" s="303"/>
      <c r="N26" s="304"/>
    </row>
    <row r="27" ht="15.75">
      <c r="B27" s="109"/>
    </row>
    <row r="28" spans="1:2" ht="15.75">
      <c r="A28" s="1" t="s">
        <v>31</v>
      </c>
      <c r="B28" s="109"/>
    </row>
  </sheetData>
  <sheetProtection/>
  <mergeCells count="22">
    <mergeCell ref="E18:E20"/>
    <mergeCell ref="F18:F20"/>
    <mergeCell ref="I16:I20"/>
    <mergeCell ref="J16:N20"/>
    <mergeCell ref="A5:N5"/>
    <mergeCell ref="A13:I13"/>
    <mergeCell ref="A15:I15"/>
    <mergeCell ref="A16:A20"/>
    <mergeCell ref="B16:B20"/>
    <mergeCell ref="C16:F16"/>
    <mergeCell ref="C17:D17"/>
    <mergeCell ref="E17:F17"/>
    <mergeCell ref="C18:C20"/>
    <mergeCell ref="D18:D20"/>
    <mergeCell ref="J25:N25"/>
    <mergeCell ref="J26:N26"/>
    <mergeCell ref="G16:G20"/>
    <mergeCell ref="H16:H20"/>
    <mergeCell ref="J21:N21"/>
    <mergeCell ref="J22:N22"/>
    <mergeCell ref="J23:N23"/>
    <mergeCell ref="J24:N24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9"/>
  <sheetViews>
    <sheetView zoomScalePageLayoutView="0" workbookViewId="0" topLeftCell="A34">
      <selection activeCell="F56" sqref="F56"/>
    </sheetView>
  </sheetViews>
  <sheetFormatPr defaultColWidth="9.00390625" defaultRowHeight="15.75"/>
  <cols>
    <col min="1" max="1" width="17.75390625" style="1" customWidth="1"/>
    <col min="2" max="2" width="57.375" style="1" customWidth="1"/>
    <col min="3" max="3" width="16.375" style="1" customWidth="1"/>
    <col min="4" max="16384" width="9.00390625" style="1" customWidth="1"/>
  </cols>
  <sheetData>
    <row r="2" ht="15.75">
      <c r="C2" s="3" t="s">
        <v>19</v>
      </c>
    </row>
    <row r="3" ht="15.75">
      <c r="C3" s="3" t="s">
        <v>209</v>
      </c>
    </row>
    <row r="4" ht="15.75">
      <c r="C4" s="3" t="s">
        <v>220</v>
      </c>
    </row>
    <row r="5" ht="15.75">
      <c r="C5" s="3"/>
    </row>
    <row r="6" spans="1:16" ht="42.75" customHeight="1">
      <c r="A6" s="332" t="s">
        <v>25</v>
      </c>
      <c r="B6" s="332"/>
      <c r="C6" s="33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5.75">
      <c r="C7" s="3"/>
    </row>
    <row r="8" ht="15.75">
      <c r="C8" s="3" t="s">
        <v>210</v>
      </c>
    </row>
    <row r="9" ht="15.75">
      <c r="C9" s="3" t="s">
        <v>211</v>
      </c>
    </row>
    <row r="10" ht="15.75">
      <c r="C10" s="3"/>
    </row>
    <row r="11" ht="15.75">
      <c r="C11" s="53" t="s">
        <v>212</v>
      </c>
    </row>
    <row r="12" ht="15.75">
      <c r="C12" s="3" t="s">
        <v>213</v>
      </c>
    </row>
    <row r="13" ht="15.75">
      <c r="C13" s="3" t="s">
        <v>214</v>
      </c>
    </row>
    <row r="15" ht="16.5" thickBot="1"/>
    <row r="16" spans="1:3" ht="21.75" customHeight="1">
      <c r="A16" s="139" t="s">
        <v>121</v>
      </c>
      <c r="B16" s="141" t="s">
        <v>122</v>
      </c>
      <c r="C16" s="140" t="s">
        <v>123</v>
      </c>
    </row>
    <row r="17" spans="1:3" ht="94.5">
      <c r="A17" s="121">
        <v>1</v>
      </c>
      <c r="B17" s="142" t="s">
        <v>382</v>
      </c>
      <c r="C17" s="121"/>
    </row>
    <row r="18" spans="1:3" ht="15.75">
      <c r="A18" s="143" t="s">
        <v>33</v>
      </c>
      <c r="B18" s="333" t="s">
        <v>124</v>
      </c>
      <c r="C18" s="333"/>
    </row>
    <row r="19" spans="1:3" ht="15.75">
      <c r="A19" s="36" t="s">
        <v>34</v>
      </c>
      <c r="B19" s="37" t="s">
        <v>125</v>
      </c>
      <c r="C19" s="21" t="s">
        <v>126</v>
      </c>
    </row>
    <row r="20" spans="1:3" ht="31.5">
      <c r="A20" s="36" t="s">
        <v>35</v>
      </c>
      <c r="B20" s="37" t="s">
        <v>127</v>
      </c>
      <c r="C20" s="21" t="s">
        <v>128</v>
      </c>
    </row>
    <row r="21" spans="1:3" ht="15.75">
      <c r="A21" s="36" t="s">
        <v>36</v>
      </c>
      <c r="B21" s="334" t="s">
        <v>129</v>
      </c>
      <c r="C21" s="335"/>
    </row>
    <row r="22" spans="1:3" ht="15.75">
      <c r="A22" s="36" t="s">
        <v>37</v>
      </c>
      <c r="B22" s="38" t="s">
        <v>130</v>
      </c>
      <c r="C22" s="21" t="s">
        <v>131</v>
      </c>
    </row>
    <row r="23" spans="1:3" ht="15.75">
      <c r="A23" s="36" t="s">
        <v>38</v>
      </c>
      <c r="B23" s="38" t="s">
        <v>132</v>
      </c>
      <c r="C23" s="21" t="s">
        <v>128</v>
      </c>
    </row>
    <row r="24" spans="1:3" ht="31.5" customHeight="1">
      <c r="A24" s="36" t="s">
        <v>39</v>
      </c>
      <c r="B24" s="38" t="s">
        <v>133</v>
      </c>
      <c r="C24" s="21" t="s">
        <v>131</v>
      </c>
    </row>
    <row r="25" spans="1:3" ht="31.5" customHeight="1">
      <c r="A25" s="36" t="s">
        <v>40</v>
      </c>
      <c r="B25" s="38" t="s">
        <v>134</v>
      </c>
      <c r="C25" s="21" t="s">
        <v>128</v>
      </c>
    </row>
    <row r="26" spans="1:3" ht="31.5">
      <c r="A26" s="36" t="s">
        <v>81</v>
      </c>
      <c r="B26" s="37" t="s">
        <v>135</v>
      </c>
      <c r="C26" s="21" t="s">
        <v>131</v>
      </c>
    </row>
    <row r="27" spans="1:3" ht="15.75">
      <c r="A27" s="36" t="s">
        <v>91</v>
      </c>
      <c r="B27" s="37" t="s">
        <v>136</v>
      </c>
      <c r="C27" s="21" t="s">
        <v>131</v>
      </c>
    </row>
    <row r="28" spans="1:3" ht="15.75">
      <c r="A28" s="36">
        <v>3</v>
      </c>
      <c r="B28" s="330" t="s">
        <v>137</v>
      </c>
      <c r="C28" s="331"/>
    </row>
    <row r="29" spans="1:3" ht="31.5">
      <c r="A29" s="36" t="s">
        <v>138</v>
      </c>
      <c r="B29" s="37" t="s">
        <v>139</v>
      </c>
      <c r="C29" s="21" t="s">
        <v>131</v>
      </c>
    </row>
    <row r="30" spans="1:3" ht="31.5">
      <c r="A30" s="36" t="s">
        <v>140</v>
      </c>
      <c r="B30" s="37" t="s">
        <v>141</v>
      </c>
      <c r="C30" s="21" t="s">
        <v>131</v>
      </c>
    </row>
    <row r="31" spans="1:3" ht="24.75" customHeight="1">
      <c r="A31" s="36" t="s">
        <v>142</v>
      </c>
      <c r="B31" s="37" t="s">
        <v>143</v>
      </c>
      <c r="C31" s="21" t="s">
        <v>131</v>
      </c>
    </row>
    <row r="32" spans="1:3" ht="15.75">
      <c r="A32" s="36" t="s">
        <v>144</v>
      </c>
      <c r="B32" s="37" t="s">
        <v>145</v>
      </c>
      <c r="C32" s="21" t="s">
        <v>131</v>
      </c>
    </row>
    <row r="33" spans="1:3" ht="15.75">
      <c r="A33" s="36">
        <v>4</v>
      </c>
      <c r="B33" s="330" t="s">
        <v>146</v>
      </c>
      <c r="C33" s="331"/>
    </row>
    <row r="34" spans="1:3" ht="15.75">
      <c r="A34" s="36" t="s">
        <v>41</v>
      </c>
      <c r="B34" s="37" t="s">
        <v>147</v>
      </c>
      <c r="C34" s="21" t="s">
        <v>128</v>
      </c>
    </row>
    <row r="35" spans="1:3" ht="47.25">
      <c r="A35" s="36" t="s">
        <v>42</v>
      </c>
      <c r="B35" s="37" t="s">
        <v>148</v>
      </c>
      <c r="C35" s="21" t="s">
        <v>128</v>
      </c>
    </row>
    <row r="36" spans="1:3" ht="15.75">
      <c r="A36" s="36" t="s">
        <v>43</v>
      </c>
      <c r="B36" s="37" t="s">
        <v>149</v>
      </c>
      <c r="C36" s="21" t="s">
        <v>131</v>
      </c>
    </row>
    <row r="37" spans="1:3" ht="31.5">
      <c r="A37" s="36" t="s">
        <v>86</v>
      </c>
      <c r="B37" s="37" t="s">
        <v>150</v>
      </c>
      <c r="C37" s="21" t="s">
        <v>131</v>
      </c>
    </row>
    <row r="38" spans="1:3" ht="15.75">
      <c r="A38" s="36" t="s">
        <v>87</v>
      </c>
      <c r="B38" s="37" t="s">
        <v>151</v>
      </c>
      <c r="C38" s="21" t="s">
        <v>128</v>
      </c>
    </row>
    <row r="39" spans="1:3" ht="15.75">
      <c r="A39" s="36" t="s">
        <v>88</v>
      </c>
      <c r="B39" s="37" t="s">
        <v>152</v>
      </c>
      <c r="C39" s="21" t="s">
        <v>128</v>
      </c>
    </row>
    <row r="40" spans="1:3" ht="15.75">
      <c r="A40" s="36">
        <v>5</v>
      </c>
      <c r="B40" s="330" t="s">
        <v>153</v>
      </c>
      <c r="C40" s="331"/>
    </row>
    <row r="41" spans="1:3" ht="15.75">
      <c r="A41" s="36" t="s">
        <v>44</v>
      </c>
      <c r="B41" s="37" t="s">
        <v>154</v>
      </c>
      <c r="C41" s="39" t="s">
        <v>131</v>
      </c>
    </row>
    <row r="42" spans="1:3" ht="31.5">
      <c r="A42" s="36" t="s">
        <v>45</v>
      </c>
      <c r="B42" s="37" t="s">
        <v>155</v>
      </c>
      <c r="C42" s="39" t="s">
        <v>131</v>
      </c>
    </row>
    <row r="43" spans="1:3" ht="31.5">
      <c r="A43" s="36" t="s">
        <v>89</v>
      </c>
      <c r="B43" s="37" t="s">
        <v>156</v>
      </c>
      <c r="C43" s="21" t="s">
        <v>128</v>
      </c>
    </row>
    <row r="44" spans="1:3" ht="31.5">
      <c r="A44" s="36" t="s">
        <v>157</v>
      </c>
      <c r="B44" s="37" t="s">
        <v>158</v>
      </c>
      <c r="C44" s="21" t="s">
        <v>131</v>
      </c>
    </row>
    <row r="45" spans="1:3" ht="31.5">
      <c r="A45" s="36" t="s">
        <v>159</v>
      </c>
      <c r="B45" s="37" t="s">
        <v>160</v>
      </c>
      <c r="C45" s="21" t="s">
        <v>128</v>
      </c>
    </row>
    <row r="46" spans="1:3" ht="31.5">
      <c r="A46" s="36" t="s">
        <v>161</v>
      </c>
      <c r="B46" s="37" t="s">
        <v>162</v>
      </c>
      <c r="C46" s="21" t="s">
        <v>128</v>
      </c>
    </row>
    <row r="48" spans="1:3" ht="15.75">
      <c r="A48" s="36">
        <v>6</v>
      </c>
      <c r="B48" s="330" t="s">
        <v>163</v>
      </c>
      <c r="C48" s="331"/>
    </row>
    <row r="49" spans="1:3" ht="31.5">
      <c r="A49" s="36" t="s">
        <v>116</v>
      </c>
      <c r="B49" s="37" t="s">
        <v>164</v>
      </c>
      <c r="C49" s="21" t="s">
        <v>128</v>
      </c>
    </row>
    <row r="50" spans="1:3" ht="15.75">
      <c r="A50" s="36" t="s">
        <v>117</v>
      </c>
      <c r="B50" s="37" t="s">
        <v>165</v>
      </c>
      <c r="C50" s="21" t="s">
        <v>128</v>
      </c>
    </row>
    <row r="51" spans="1:3" ht="31.5">
      <c r="A51" s="36" t="s">
        <v>118</v>
      </c>
      <c r="B51" s="37" t="s">
        <v>166</v>
      </c>
      <c r="C51" s="21" t="s">
        <v>131</v>
      </c>
    </row>
    <row r="52" spans="1:3" ht="63.75" thickBot="1">
      <c r="A52" s="40" t="s">
        <v>119</v>
      </c>
      <c r="B52" s="41" t="s">
        <v>167</v>
      </c>
      <c r="C52" s="23" t="s">
        <v>131</v>
      </c>
    </row>
    <row r="55" spans="1:3" ht="33" customHeight="1">
      <c r="A55" s="332" t="s">
        <v>168</v>
      </c>
      <c r="B55" s="332"/>
      <c r="C55" s="332"/>
    </row>
    <row r="56" ht="16.5" thickBot="1"/>
    <row r="57" spans="1:3" ht="16.5" thickBot="1">
      <c r="A57" s="42" t="s">
        <v>32</v>
      </c>
      <c r="B57" s="43" t="s">
        <v>122</v>
      </c>
      <c r="C57" s="44" t="s">
        <v>123</v>
      </c>
    </row>
    <row r="58" spans="1:3" ht="15.75">
      <c r="A58" s="35">
        <v>1</v>
      </c>
      <c r="B58" s="45" t="s">
        <v>169</v>
      </c>
      <c r="C58" s="46"/>
    </row>
    <row r="59" spans="1:3" ht="15.75">
      <c r="A59" s="36" t="s">
        <v>34</v>
      </c>
      <c r="B59" s="47" t="s">
        <v>170</v>
      </c>
      <c r="C59" s="21" t="s">
        <v>131</v>
      </c>
    </row>
    <row r="60" spans="1:3" ht="15.75">
      <c r="A60" s="36" t="s">
        <v>35</v>
      </c>
      <c r="B60" s="47" t="s">
        <v>171</v>
      </c>
      <c r="C60" s="21" t="s">
        <v>131</v>
      </c>
    </row>
    <row r="61" spans="1:3" ht="15.75">
      <c r="A61" s="36" t="s">
        <v>46</v>
      </c>
      <c r="B61" s="37" t="s">
        <v>172</v>
      </c>
      <c r="C61" s="21" t="s">
        <v>131</v>
      </c>
    </row>
    <row r="62" spans="1:3" ht="31.5">
      <c r="A62" s="36" t="s">
        <v>63</v>
      </c>
      <c r="B62" s="37" t="s">
        <v>173</v>
      </c>
      <c r="C62" s="21" t="s">
        <v>131</v>
      </c>
    </row>
    <row r="63" spans="1:3" ht="15.75">
      <c r="A63" s="36" t="s">
        <v>174</v>
      </c>
      <c r="B63" s="37" t="s">
        <v>175</v>
      </c>
      <c r="C63" s="21" t="s">
        <v>131</v>
      </c>
    </row>
    <row r="64" spans="1:3" ht="15.75">
      <c r="A64" s="36" t="s">
        <v>176</v>
      </c>
      <c r="B64" s="37" t="s">
        <v>177</v>
      </c>
      <c r="C64" s="21" t="s">
        <v>128</v>
      </c>
    </row>
    <row r="65" spans="1:3" ht="15.75">
      <c r="A65" s="36">
        <v>2</v>
      </c>
      <c r="B65" s="48" t="s">
        <v>137</v>
      </c>
      <c r="C65" s="49"/>
    </row>
    <row r="66" spans="1:3" ht="15.75">
      <c r="A66" s="36" t="s">
        <v>37</v>
      </c>
      <c r="B66" s="37" t="s">
        <v>178</v>
      </c>
      <c r="C66" s="21" t="s">
        <v>131</v>
      </c>
    </row>
    <row r="67" spans="1:3" ht="31.5">
      <c r="A67" s="36" t="s">
        <v>38</v>
      </c>
      <c r="B67" s="37" t="s">
        <v>179</v>
      </c>
      <c r="C67" s="21" t="s">
        <v>131</v>
      </c>
    </row>
    <row r="68" spans="1:3" ht="31.5">
      <c r="A68" s="36" t="s">
        <v>39</v>
      </c>
      <c r="B68" s="37" t="s">
        <v>180</v>
      </c>
      <c r="C68" s="21" t="s">
        <v>131</v>
      </c>
    </row>
    <row r="69" spans="1:3" ht="31.5">
      <c r="A69" s="36">
        <v>3</v>
      </c>
      <c r="B69" s="48" t="s">
        <v>181</v>
      </c>
      <c r="C69" s="49" t="s">
        <v>182</v>
      </c>
    </row>
    <row r="70" spans="1:3" ht="30.75" customHeight="1">
      <c r="A70" s="36" t="s">
        <v>138</v>
      </c>
      <c r="B70" s="37" t="s">
        <v>183</v>
      </c>
      <c r="C70" s="21" t="s">
        <v>128</v>
      </c>
    </row>
    <row r="71" spans="1:3" ht="15.75">
      <c r="A71" s="36" t="s">
        <v>140</v>
      </c>
      <c r="B71" s="37" t="s">
        <v>184</v>
      </c>
      <c r="C71" s="21" t="s">
        <v>131</v>
      </c>
    </row>
    <row r="72" spans="1:3" ht="15.75">
      <c r="A72" s="36" t="s">
        <v>142</v>
      </c>
      <c r="B72" s="37" t="s">
        <v>185</v>
      </c>
      <c r="C72" s="21" t="s">
        <v>128</v>
      </c>
    </row>
    <row r="73" spans="1:3" ht="15.75">
      <c r="A73" s="36" t="s">
        <v>186</v>
      </c>
      <c r="B73" s="37" t="s">
        <v>187</v>
      </c>
      <c r="C73" s="21" t="s">
        <v>128</v>
      </c>
    </row>
    <row r="74" spans="1:3" ht="15.75">
      <c r="A74" s="36" t="s">
        <v>188</v>
      </c>
      <c r="B74" s="37" t="s">
        <v>189</v>
      </c>
      <c r="C74" s="21" t="s">
        <v>131</v>
      </c>
    </row>
    <row r="75" spans="1:3" ht="15.75">
      <c r="A75" s="36">
        <v>4</v>
      </c>
      <c r="B75" s="48" t="s">
        <v>163</v>
      </c>
      <c r="C75" s="49"/>
    </row>
    <row r="76" spans="1:3" ht="15.75">
      <c r="A76" s="36" t="s">
        <v>41</v>
      </c>
      <c r="B76" s="37" t="s">
        <v>190</v>
      </c>
      <c r="C76" s="21" t="s">
        <v>128</v>
      </c>
    </row>
    <row r="77" spans="1:3" ht="31.5">
      <c r="A77" s="36" t="s">
        <v>42</v>
      </c>
      <c r="B77" s="37" t="s">
        <v>191</v>
      </c>
      <c r="C77" s="21" t="s">
        <v>131</v>
      </c>
    </row>
    <row r="78" spans="1:3" ht="16.5" thickBot="1">
      <c r="A78" s="40" t="s">
        <v>43</v>
      </c>
      <c r="B78" s="41" t="s">
        <v>192</v>
      </c>
      <c r="C78" s="23" t="s">
        <v>131</v>
      </c>
    </row>
    <row r="79" spans="1:3" ht="16.5" thickBot="1">
      <c r="A79" s="40" t="s">
        <v>86</v>
      </c>
      <c r="B79" s="41" t="s">
        <v>193</v>
      </c>
      <c r="C79" s="23" t="s">
        <v>131</v>
      </c>
    </row>
  </sheetData>
  <sheetProtection/>
  <mergeCells count="8">
    <mergeCell ref="B48:C48"/>
    <mergeCell ref="A55:C55"/>
    <mergeCell ref="A6:C6"/>
    <mergeCell ref="B18:C18"/>
    <mergeCell ref="B21:C21"/>
    <mergeCell ref="B28:C28"/>
    <mergeCell ref="B33:C33"/>
    <mergeCell ref="B40:C40"/>
  </mergeCells>
  <printOptions/>
  <pageMargins left="0.7" right="0.7" top="0.75" bottom="0.75" header="0.3" footer="0.3"/>
  <pageSetup fitToHeight="2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71"/>
  <sheetViews>
    <sheetView zoomScale="55" zoomScaleNormal="55" zoomScalePageLayoutView="0" workbookViewId="0" topLeftCell="A1">
      <pane ySplit="15" topLeftCell="A16" activePane="bottomLeft" state="frozen"/>
      <selection pane="topLeft" activeCell="A1" sqref="A1"/>
      <selection pane="bottomLeft" activeCell="A16" sqref="A16"/>
    </sheetView>
  </sheetViews>
  <sheetFormatPr defaultColWidth="9.00390625" defaultRowHeight="15.75"/>
  <cols>
    <col min="1" max="1" width="9.00390625" style="1" customWidth="1"/>
    <col min="2" max="2" width="34.875" style="1" customWidth="1"/>
    <col min="3" max="3" width="9.50390625" style="1" customWidth="1"/>
    <col min="4" max="4" width="10.50390625" style="1" customWidth="1"/>
    <col min="5" max="6" width="8.625" style="1" customWidth="1"/>
    <col min="7" max="7" width="8.75390625" style="1" customWidth="1"/>
    <col min="8" max="9" width="8.625" style="1" customWidth="1"/>
    <col min="10" max="10" width="8.125" style="1" customWidth="1"/>
    <col min="11" max="11" width="8.625" style="1" customWidth="1"/>
    <col min="12" max="12" width="8.00390625" style="1" customWidth="1"/>
    <col min="13" max="13" width="35.375" style="1" customWidth="1"/>
    <col min="14" max="16384" width="9.00390625" style="1" customWidth="1"/>
  </cols>
  <sheetData>
    <row r="2" ht="15.75">
      <c r="M2" s="3" t="s">
        <v>221</v>
      </c>
    </row>
    <row r="3" ht="15.75">
      <c r="M3" s="3" t="s">
        <v>209</v>
      </c>
    </row>
    <row r="4" ht="15.75">
      <c r="M4" s="3" t="s">
        <v>393</v>
      </c>
    </row>
    <row r="5" ht="15.75">
      <c r="M5" s="3" t="s">
        <v>394</v>
      </c>
    </row>
    <row r="6" spans="1:13" ht="15.75">
      <c r="A6" s="332" t="s">
        <v>418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</row>
    <row r="7" spans="1:13" ht="15.7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88"/>
    </row>
    <row r="8" ht="19.5">
      <c r="M8" s="196" t="s">
        <v>392</v>
      </c>
    </row>
    <row r="9" ht="19.5">
      <c r="M9" s="196" t="s">
        <v>403</v>
      </c>
    </row>
    <row r="10" ht="19.5">
      <c r="M10" s="197" t="s">
        <v>404</v>
      </c>
    </row>
    <row r="11" ht="19.5">
      <c r="M11" s="217">
        <v>43584</v>
      </c>
    </row>
    <row r="12" spans="1:13" ht="16.5" thickBot="1">
      <c r="A12" s="9"/>
      <c r="M12" s="3"/>
    </row>
    <row r="13" spans="1:13" ht="32.25" customHeight="1">
      <c r="A13" s="266" t="s">
        <v>47</v>
      </c>
      <c r="B13" s="274" t="s">
        <v>48</v>
      </c>
      <c r="C13" s="274" t="s">
        <v>424</v>
      </c>
      <c r="D13" s="274"/>
      <c r="E13" s="274"/>
      <c r="F13" s="274"/>
      <c r="G13" s="274"/>
      <c r="H13" s="274"/>
      <c r="I13" s="274"/>
      <c r="J13" s="274"/>
      <c r="K13" s="274"/>
      <c r="L13" s="274"/>
      <c r="M13" s="339" t="s">
        <v>49</v>
      </c>
    </row>
    <row r="14" spans="1:13" ht="15.75">
      <c r="A14" s="267"/>
      <c r="B14" s="275"/>
      <c r="C14" s="275" t="s">
        <v>50</v>
      </c>
      <c r="D14" s="275"/>
      <c r="E14" s="275" t="s">
        <v>387</v>
      </c>
      <c r="F14" s="275"/>
      <c r="G14" s="275" t="s">
        <v>396</v>
      </c>
      <c r="H14" s="275"/>
      <c r="I14" s="275" t="s">
        <v>397</v>
      </c>
      <c r="J14" s="275"/>
      <c r="K14" s="275" t="s">
        <v>398</v>
      </c>
      <c r="L14" s="275"/>
      <c r="M14" s="286"/>
    </row>
    <row r="15" spans="1:13" ht="16.5" thickBot="1">
      <c r="A15" s="337"/>
      <c r="B15" s="338"/>
      <c r="C15" s="29" t="s">
        <v>100</v>
      </c>
      <c r="D15" s="29" t="s">
        <v>112</v>
      </c>
      <c r="E15" s="29" t="s">
        <v>55</v>
      </c>
      <c r="F15" s="29" t="s">
        <v>56</v>
      </c>
      <c r="G15" s="29" t="s">
        <v>55</v>
      </c>
      <c r="H15" s="29" t="s">
        <v>56</v>
      </c>
      <c r="I15" s="29" t="s">
        <v>55</v>
      </c>
      <c r="J15" s="29" t="s">
        <v>56</v>
      </c>
      <c r="K15" s="29" t="s">
        <v>55</v>
      </c>
      <c r="L15" s="29" t="s">
        <v>56</v>
      </c>
      <c r="M15" s="340"/>
    </row>
    <row r="16" spans="1:13" ht="15.75">
      <c r="A16" s="67">
        <v>1</v>
      </c>
      <c r="B16" s="66" t="s">
        <v>58</v>
      </c>
      <c r="C16" s="178">
        <f>C17+C24</f>
        <v>2.29</v>
      </c>
      <c r="D16" s="178">
        <f>F16</f>
        <v>0</v>
      </c>
      <c r="E16" s="178">
        <f>E18+E24</f>
        <v>0.55</v>
      </c>
      <c r="F16" s="178">
        <f aca="true" t="shared" si="0" ref="F16:K16">F18+F24</f>
        <v>0</v>
      </c>
      <c r="G16" s="178">
        <f t="shared" si="0"/>
        <v>0.56</v>
      </c>
      <c r="H16" s="178">
        <f t="shared" si="0"/>
        <v>0</v>
      </c>
      <c r="I16" s="178">
        <f t="shared" si="0"/>
        <v>0.58</v>
      </c>
      <c r="J16" s="178">
        <f t="shared" si="0"/>
        <v>0</v>
      </c>
      <c r="K16" s="178">
        <f t="shared" si="0"/>
        <v>0.6</v>
      </c>
      <c r="L16" s="178"/>
      <c r="M16" s="202" t="s">
        <v>409</v>
      </c>
    </row>
    <row r="17" spans="1:13" ht="31.5">
      <c r="A17" s="56" t="s">
        <v>34</v>
      </c>
      <c r="B17" s="4" t="s">
        <v>59</v>
      </c>
      <c r="C17" s="179">
        <f>C18</f>
        <v>0</v>
      </c>
      <c r="D17" s="179">
        <f>F17</f>
        <v>0</v>
      </c>
      <c r="E17" s="179">
        <f>E18</f>
        <v>0</v>
      </c>
      <c r="F17" s="179">
        <f aca="true" t="shared" si="1" ref="F17:K17">F18</f>
        <v>0</v>
      </c>
      <c r="G17" s="179">
        <f t="shared" si="1"/>
        <v>0</v>
      </c>
      <c r="H17" s="179">
        <f t="shared" si="1"/>
        <v>0</v>
      </c>
      <c r="I17" s="179">
        <f t="shared" si="1"/>
        <v>0</v>
      </c>
      <c r="J17" s="179">
        <f t="shared" si="1"/>
        <v>0</v>
      </c>
      <c r="K17" s="179">
        <f t="shared" si="1"/>
        <v>0</v>
      </c>
      <c r="L17" s="179"/>
      <c r="M17" s="174"/>
    </row>
    <row r="18" spans="1:13" ht="31.5">
      <c r="A18" s="56" t="s">
        <v>60</v>
      </c>
      <c r="B18" s="4" t="s">
        <v>78</v>
      </c>
      <c r="C18" s="179"/>
      <c r="D18" s="179">
        <f aca="true" t="shared" si="2" ref="D18:D39">F18</f>
        <v>0</v>
      </c>
      <c r="E18" s="179"/>
      <c r="F18" s="179">
        <v>0</v>
      </c>
      <c r="G18" s="179"/>
      <c r="H18" s="179">
        <v>0</v>
      </c>
      <c r="I18" s="179"/>
      <c r="J18" s="179">
        <v>0</v>
      </c>
      <c r="K18" s="179"/>
      <c r="L18" s="179"/>
      <c r="M18" s="165"/>
    </row>
    <row r="19" spans="1:13" ht="15.75">
      <c r="A19" s="56" t="s">
        <v>72</v>
      </c>
      <c r="B19" s="4" t="s">
        <v>79</v>
      </c>
      <c r="C19" s="179">
        <v>0</v>
      </c>
      <c r="D19" s="179">
        <f t="shared" si="2"/>
        <v>0</v>
      </c>
      <c r="E19" s="179"/>
      <c r="F19" s="179"/>
      <c r="G19" s="179"/>
      <c r="H19" s="179"/>
      <c r="I19" s="179"/>
      <c r="J19" s="179"/>
      <c r="K19" s="179"/>
      <c r="L19" s="179"/>
      <c r="M19" s="174"/>
    </row>
    <row r="20" spans="1:13" ht="47.25">
      <c r="A20" s="56" t="s">
        <v>75</v>
      </c>
      <c r="B20" s="4" t="s">
        <v>92</v>
      </c>
      <c r="C20" s="243">
        <v>0</v>
      </c>
      <c r="D20" s="243">
        <f t="shared" si="2"/>
        <v>0</v>
      </c>
      <c r="E20" s="243"/>
      <c r="F20" s="243"/>
      <c r="G20" s="243"/>
      <c r="H20" s="243"/>
      <c r="I20" s="243"/>
      <c r="J20" s="243"/>
      <c r="K20" s="179"/>
      <c r="L20" s="179"/>
      <c r="M20" s="174"/>
    </row>
    <row r="21" spans="1:13" ht="31.5">
      <c r="A21" s="56" t="s">
        <v>76</v>
      </c>
      <c r="B21" s="4" t="s">
        <v>93</v>
      </c>
      <c r="C21" s="243">
        <v>0</v>
      </c>
      <c r="D21" s="243">
        <f t="shared" si="2"/>
        <v>0</v>
      </c>
      <c r="E21" s="243"/>
      <c r="F21" s="243"/>
      <c r="G21" s="243"/>
      <c r="H21" s="243"/>
      <c r="I21" s="243"/>
      <c r="J21" s="243"/>
      <c r="K21" s="179"/>
      <c r="L21" s="179"/>
      <c r="M21" s="174"/>
    </row>
    <row r="22" spans="1:13" ht="31.5">
      <c r="A22" s="56" t="s">
        <v>77</v>
      </c>
      <c r="B22" s="4" t="s">
        <v>94</v>
      </c>
      <c r="C22" s="179">
        <v>0</v>
      </c>
      <c r="D22" s="179">
        <f t="shared" si="2"/>
        <v>0</v>
      </c>
      <c r="E22" s="179"/>
      <c r="F22" s="179"/>
      <c r="G22" s="179"/>
      <c r="H22" s="179"/>
      <c r="I22" s="179"/>
      <c r="J22" s="179"/>
      <c r="K22" s="179"/>
      <c r="L22" s="179"/>
      <c r="M22" s="174"/>
    </row>
    <row r="23" spans="1:13" ht="15.75">
      <c r="A23" s="56" t="s">
        <v>240</v>
      </c>
      <c r="B23" s="4" t="s">
        <v>227</v>
      </c>
      <c r="C23" s="179">
        <v>0</v>
      </c>
      <c r="D23" s="179">
        <f t="shared" si="2"/>
        <v>0</v>
      </c>
      <c r="E23" s="179"/>
      <c r="F23" s="179"/>
      <c r="G23" s="179"/>
      <c r="H23" s="179"/>
      <c r="I23" s="179"/>
      <c r="J23" s="179"/>
      <c r="K23" s="179"/>
      <c r="L23" s="179"/>
      <c r="M23" s="174"/>
    </row>
    <row r="24" spans="1:18" ht="15.75">
      <c r="A24" s="56" t="s">
        <v>35</v>
      </c>
      <c r="B24" s="4" t="s">
        <v>61</v>
      </c>
      <c r="C24" s="179">
        <f>E24+G24+I24+K24</f>
        <v>2.29</v>
      </c>
      <c r="D24" s="179">
        <f>F24+H24+J24+L24</f>
        <v>0</v>
      </c>
      <c r="E24" s="179">
        <f>E25</f>
        <v>0.55</v>
      </c>
      <c r="F24" s="179">
        <f aca="true" t="shared" si="3" ref="F24:K24">F25</f>
        <v>0</v>
      </c>
      <c r="G24" s="179">
        <f t="shared" si="3"/>
        <v>0.56</v>
      </c>
      <c r="H24" s="179">
        <f t="shared" si="3"/>
        <v>0</v>
      </c>
      <c r="I24" s="179">
        <f t="shared" si="3"/>
        <v>0.58</v>
      </c>
      <c r="J24" s="179">
        <f t="shared" si="3"/>
        <v>0</v>
      </c>
      <c r="K24" s="179">
        <f t="shared" si="3"/>
        <v>0.6</v>
      </c>
      <c r="L24" s="179"/>
      <c r="M24" s="174"/>
      <c r="O24" s="234"/>
      <c r="P24" s="234"/>
      <c r="Q24" s="234"/>
      <c r="R24" s="234"/>
    </row>
    <row r="25" spans="1:13" ht="15.75">
      <c r="A25" s="56" t="s">
        <v>228</v>
      </c>
      <c r="B25" s="4" t="s">
        <v>231</v>
      </c>
      <c r="C25" s="179">
        <f>E25+G25+I25+K25</f>
        <v>2.29</v>
      </c>
      <c r="D25" s="179">
        <f>F25+H25+J25+L25</f>
        <v>0</v>
      </c>
      <c r="E25" s="179">
        <v>0.55</v>
      </c>
      <c r="F25" s="179"/>
      <c r="G25" s="179">
        <v>0.56</v>
      </c>
      <c r="H25" s="179"/>
      <c r="I25" s="179">
        <v>0.58</v>
      </c>
      <c r="J25" s="179"/>
      <c r="K25" s="179">
        <v>0.6</v>
      </c>
      <c r="L25" s="179"/>
      <c r="M25" s="165"/>
    </row>
    <row r="26" spans="1:21" ht="15.75">
      <c r="A26" s="56" t="s">
        <v>229</v>
      </c>
      <c r="B26" s="4" t="s">
        <v>232</v>
      </c>
      <c r="C26" s="179">
        <v>0</v>
      </c>
      <c r="D26" s="179">
        <f t="shared" si="2"/>
        <v>0</v>
      </c>
      <c r="E26" s="179"/>
      <c r="F26" s="179"/>
      <c r="G26" s="179"/>
      <c r="H26" s="179"/>
      <c r="I26" s="179"/>
      <c r="J26" s="179"/>
      <c r="K26" s="179"/>
      <c r="L26" s="179"/>
      <c r="M26" s="174"/>
      <c r="S26" s="234"/>
      <c r="T26" s="234"/>
      <c r="U26" s="234"/>
    </row>
    <row r="27" spans="1:13" ht="31.5">
      <c r="A27" s="56" t="s">
        <v>230</v>
      </c>
      <c r="B27" s="4" t="s">
        <v>233</v>
      </c>
      <c r="C27" s="179">
        <v>0</v>
      </c>
      <c r="D27" s="179">
        <f t="shared" si="2"/>
        <v>0</v>
      </c>
      <c r="E27" s="179"/>
      <c r="F27" s="179"/>
      <c r="G27" s="179"/>
      <c r="H27" s="179"/>
      <c r="I27" s="179"/>
      <c r="J27" s="179"/>
      <c r="K27" s="179"/>
      <c r="L27" s="179"/>
      <c r="M27" s="174"/>
    </row>
    <row r="28" spans="1:13" ht="15.75">
      <c r="A28" s="56" t="s">
        <v>46</v>
      </c>
      <c r="B28" s="4" t="s">
        <v>62</v>
      </c>
      <c r="C28" s="179">
        <v>0</v>
      </c>
      <c r="D28" s="179">
        <f t="shared" si="2"/>
        <v>0</v>
      </c>
      <c r="E28" s="179"/>
      <c r="F28" s="179"/>
      <c r="G28" s="179"/>
      <c r="H28" s="179"/>
      <c r="I28" s="179"/>
      <c r="J28" s="179"/>
      <c r="K28" s="179"/>
      <c r="L28" s="179"/>
      <c r="M28" s="174"/>
    </row>
    <row r="29" spans="1:13" ht="15.75">
      <c r="A29" s="56" t="s">
        <v>63</v>
      </c>
      <c r="B29" s="4" t="s">
        <v>64</v>
      </c>
      <c r="C29" s="179">
        <v>0</v>
      </c>
      <c r="D29" s="179">
        <f t="shared" si="2"/>
        <v>0</v>
      </c>
      <c r="E29" s="179"/>
      <c r="F29" s="179"/>
      <c r="G29" s="179"/>
      <c r="H29" s="179"/>
      <c r="I29" s="179"/>
      <c r="J29" s="179"/>
      <c r="K29" s="179"/>
      <c r="L29" s="179"/>
      <c r="M29" s="174"/>
    </row>
    <row r="30" spans="1:13" ht="15.75">
      <c r="A30" s="56" t="s">
        <v>65</v>
      </c>
      <c r="B30" s="4" t="s">
        <v>95</v>
      </c>
      <c r="C30" s="179">
        <v>0</v>
      </c>
      <c r="D30" s="179">
        <f t="shared" si="2"/>
        <v>0</v>
      </c>
      <c r="E30" s="179"/>
      <c r="F30" s="179"/>
      <c r="G30" s="179"/>
      <c r="H30" s="179"/>
      <c r="I30" s="179"/>
      <c r="J30" s="179"/>
      <c r="K30" s="179"/>
      <c r="L30" s="179"/>
      <c r="M30" s="174"/>
    </row>
    <row r="31" spans="1:13" ht="32.25" thickBot="1">
      <c r="A31" s="60" t="s">
        <v>174</v>
      </c>
      <c r="B31" s="61" t="s">
        <v>237</v>
      </c>
      <c r="C31" s="180">
        <v>0</v>
      </c>
      <c r="D31" s="180">
        <f t="shared" si="2"/>
        <v>0</v>
      </c>
      <c r="E31" s="180"/>
      <c r="F31" s="180"/>
      <c r="G31" s="180"/>
      <c r="H31" s="180"/>
      <c r="I31" s="180"/>
      <c r="J31" s="180"/>
      <c r="K31" s="180"/>
      <c r="L31" s="180"/>
      <c r="M31" s="175"/>
    </row>
    <row r="32" spans="1:13" ht="15.75">
      <c r="A32" s="65" t="s">
        <v>36</v>
      </c>
      <c r="B32" s="66" t="s">
        <v>96</v>
      </c>
      <c r="C32" s="178">
        <f>C33+C38</f>
        <v>1.8738665762711866</v>
      </c>
      <c r="D32" s="178">
        <f aca="true" t="shared" si="4" ref="D32:L32">D33+D38</f>
        <v>0.332925325</v>
      </c>
      <c r="E32" s="178">
        <f t="shared" si="4"/>
        <v>0.4968585254237289</v>
      </c>
      <c r="F32" s="178">
        <f t="shared" si="4"/>
        <v>0.332925325</v>
      </c>
      <c r="G32" s="178">
        <f t="shared" si="4"/>
        <v>0.47835208474576274</v>
      </c>
      <c r="H32" s="178">
        <f t="shared" si="4"/>
        <v>0</v>
      </c>
      <c r="I32" s="178">
        <f t="shared" si="4"/>
        <v>0.4592187372881356</v>
      </c>
      <c r="J32" s="178">
        <f t="shared" si="4"/>
        <v>0</v>
      </c>
      <c r="K32" s="178">
        <f t="shared" si="4"/>
        <v>0.43943722881355934</v>
      </c>
      <c r="L32" s="178">
        <f t="shared" si="4"/>
        <v>0</v>
      </c>
      <c r="M32" s="202"/>
    </row>
    <row r="33" spans="1:13" ht="15.75">
      <c r="A33" s="56" t="s">
        <v>37</v>
      </c>
      <c r="B33" s="4" t="s">
        <v>101</v>
      </c>
      <c r="C33" s="181">
        <f>E33+G33+I33+K33</f>
        <v>0.5221985762711865</v>
      </c>
      <c r="D33" s="181">
        <f>F33+H33+J33+L33</f>
        <v>0</v>
      </c>
      <c r="E33" s="179">
        <v>0.15894152542372883</v>
      </c>
      <c r="F33" s="179"/>
      <c r="G33" s="179">
        <v>0.14043508474576272</v>
      </c>
      <c r="H33" s="179"/>
      <c r="I33" s="179">
        <v>0.12130173728813559</v>
      </c>
      <c r="J33" s="179"/>
      <c r="K33" s="179">
        <v>0.10152022881355932</v>
      </c>
      <c r="L33" s="179"/>
      <c r="M33" s="174" t="s">
        <v>409</v>
      </c>
    </row>
    <row r="34" spans="1:13" ht="15.75">
      <c r="A34" s="56" t="s">
        <v>38</v>
      </c>
      <c r="B34" s="4" t="s">
        <v>97</v>
      </c>
      <c r="C34" s="179">
        <v>0</v>
      </c>
      <c r="D34" s="179">
        <f t="shared" si="2"/>
        <v>0</v>
      </c>
      <c r="E34" s="179"/>
      <c r="F34" s="179"/>
      <c r="G34" s="179"/>
      <c r="H34" s="179"/>
      <c r="I34" s="179"/>
      <c r="J34" s="179"/>
      <c r="K34" s="179"/>
      <c r="L34" s="179"/>
      <c r="M34" s="174"/>
    </row>
    <row r="35" spans="1:13" ht="21.75" customHeight="1">
      <c r="A35" s="59" t="s">
        <v>39</v>
      </c>
      <c r="B35" s="4" t="s">
        <v>98</v>
      </c>
      <c r="C35" s="181">
        <v>0</v>
      </c>
      <c r="D35" s="181">
        <f t="shared" si="2"/>
        <v>0</v>
      </c>
      <c r="E35" s="181"/>
      <c r="F35" s="181"/>
      <c r="G35" s="181"/>
      <c r="H35" s="181"/>
      <c r="I35" s="181"/>
      <c r="J35" s="181"/>
      <c r="K35" s="181"/>
      <c r="L35" s="181"/>
      <c r="M35" s="174"/>
    </row>
    <row r="36" spans="1:13" ht="15.75">
      <c r="A36" s="59" t="s">
        <v>40</v>
      </c>
      <c r="B36" s="4" t="s">
        <v>66</v>
      </c>
      <c r="C36" s="181">
        <v>0</v>
      </c>
      <c r="D36" s="181">
        <f t="shared" si="2"/>
        <v>0</v>
      </c>
      <c r="E36" s="181"/>
      <c r="F36" s="181"/>
      <c r="G36" s="181"/>
      <c r="H36" s="181"/>
      <c r="I36" s="181"/>
      <c r="J36" s="181"/>
      <c r="K36" s="181"/>
      <c r="L36" s="181"/>
      <c r="M36" s="174"/>
    </row>
    <row r="37" spans="1:13" ht="15.75">
      <c r="A37" s="56" t="s">
        <v>81</v>
      </c>
      <c r="B37" s="4" t="s">
        <v>74</v>
      </c>
      <c r="C37" s="181">
        <v>0</v>
      </c>
      <c r="D37" s="181">
        <f t="shared" si="2"/>
        <v>0</v>
      </c>
      <c r="E37" s="181"/>
      <c r="F37" s="181"/>
      <c r="G37" s="181"/>
      <c r="H37" s="181"/>
      <c r="I37" s="181"/>
      <c r="J37" s="181"/>
      <c r="K37" s="181"/>
      <c r="L37" s="181"/>
      <c r="M37" s="174"/>
    </row>
    <row r="38" spans="1:13" ht="15.75">
      <c r="A38" s="56" t="s">
        <v>91</v>
      </c>
      <c r="B38" s="4" t="s">
        <v>235</v>
      </c>
      <c r="C38" s="181">
        <f>E38+G38+I38+K38</f>
        <v>1.351668</v>
      </c>
      <c r="D38" s="181">
        <f>F38+H38+J38+L38</f>
        <v>0.332925325</v>
      </c>
      <c r="E38" s="181">
        <v>0.337917</v>
      </c>
      <c r="F38" s="181">
        <f>('приложение 7.1'!G26+'приложение 7.1'!G27)/1.2</f>
        <v>0.332925325</v>
      </c>
      <c r="G38" s="181">
        <v>0.337917</v>
      </c>
      <c r="H38" s="181">
        <f>('приложение 7.1'!I26+'приложение 7.1'!I27)/1.2</f>
        <v>0</v>
      </c>
      <c r="I38" s="181">
        <v>0.337917</v>
      </c>
      <c r="J38" s="181">
        <f>('приложение 7.1'!K26+'приложение 7.1'!K27)/1.2</f>
        <v>0</v>
      </c>
      <c r="K38" s="181">
        <v>0.337917</v>
      </c>
      <c r="L38" s="181">
        <f>('приложение 7.1'!M26+'приложение 7.1'!M27)/1.2</f>
        <v>0</v>
      </c>
      <c r="M38" s="202" t="s">
        <v>415</v>
      </c>
    </row>
    <row r="39" spans="1:13" ht="16.5" thickBot="1">
      <c r="A39" s="60" t="s">
        <v>234</v>
      </c>
      <c r="B39" s="61" t="s">
        <v>67</v>
      </c>
      <c r="C39" s="182">
        <v>0</v>
      </c>
      <c r="D39" s="182">
        <f t="shared" si="2"/>
        <v>0</v>
      </c>
      <c r="E39" s="182"/>
      <c r="F39" s="182"/>
      <c r="G39" s="182"/>
      <c r="H39" s="182"/>
      <c r="I39" s="182"/>
      <c r="J39" s="182"/>
      <c r="K39" s="182"/>
      <c r="L39" s="182"/>
      <c r="M39" s="175"/>
    </row>
    <row r="40" spans="1:13" ht="31.5">
      <c r="A40" s="63"/>
      <c r="B40" s="64" t="s">
        <v>57</v>
      </c>
      <c r="C40" s="183">
        <f>E40+G40+I40+K40</f>
        <v>4.163866576271187</v>
      </c>
      <c r="D40" s="183">
        <f>F40+H40+J40+L40</f>
        <v>0.332925325</v>
      </c>
      <c r="E40" s="183">
        <f aca="true" t="shared" si="5" ref="E40:L40">E16+E32</f>
        <v>1.0468585254237288</v>
      </c>
      <c r="F40" s="183">
        <f t="shared" si="5"/>
        <v>0.332925325</v>
      </c>
      <c r="G40" s="183">
        <f>G16+G32</f>
        <v>1.0383520847457628</v>
      </c>
      <c r="H40" s="183">
        <f t="shared" si="5"/>
        <v>0</v>
      </c>
      <c r="I40" s="183">
        <f>I16+I32</f>
        <v>1.0392187372881356</v>
      </c>
      <c r="J40" s="183">
        <f t="shared" si="5"/>
        <v>0</v>
      </c>
      <c r="K40" s="183">
        <f t="shared" si="5"/>
        <v>1.0394372288135594</v>
      </c>
      <c r="L40" s="183">
        <f t="shared" si="5"/>
        <v>0</v>
      </c>
      <c r="M40" s="233"/>
    </row>
    <row r="41" spans="1:13" ht="15.75">
      <c r="A41" s="6"/>
      <c r="B41" s="4" t="s">
        <v>223</v>
      </c>
      <c r="C41" s="181">
        <v>0</v>
      </c>
      <c r="D41" s="181"/>
      <c r="E41" s="181"/>
      <c r="F41" s="181"/>
      <c r="G41" s="181"/>
      <c r="H41" s="181"/>
      <c r="I41" s="181"/>
      <c r="J41" s="181"/>
      <c r="K41" s="181"/>
      <c r="L41" s="181"/>
      <c r="M41" s="174"/>
    </row>
    <row r="42" spans="1:13" ht="15.75">
      <c r="A42" s="6"/>
      <c r="B42" s="54" t="s">
        <v>224</v>
      </c>
      <c r="C42" s="181">
        <v>0</v>
      </c>
      <c r="D42" s="181"/>
      <c r="E42" s="181"/>
      <c r="F42" s="181"/>
      <c r="G42" s="181"/>
      <c r="H42" s="181"/>
      <c r="I42" s="181"/>
      <c r="J42" s="181"/>
      <c r="K42" s="181"/>
      <c r="L42" s="181"/>
      <c r="M42" s="174"/>
    </row>
    <row r="43" spans="1:13" ht="16.5" thickBot="1">
      <c r="A43" s="32"/>
      <c r="B43" s="55" t="s">
        <v>225</v>
      </c>
      <c r="C43" s="176">
        <v>0</v>
      </c>
      <c r="D43" s="176"/>
      <c r="E43" s="176"/>
      <c r="F43" s="176"/>
      <c r="G43" s="177"/>
      <c r="H43" s="177"/>
      <c r="I43" s="177"/>
      <c r="J43" s="177"/>
      <c r="K43" s="177"/>
      <c r="L43" s="177"/>
      <c r="M43" s="167"/>
    </row>
    <row r="44" spans="1:13" ht="15.75">
      <c r="A44" s="8"/>
      <c r="B44" s="58"/>
      <c r="C44" s="24"/>
      <c r="D44" s="24"/>
      <c r="E44" s="24"/>
      <c r="F44" s="24"/>
      <c r="G44" s="7"/>
      <c r="H44" s="7"/>
      <c r="I44" s="7"/>
      <c r="J44" s="7"/>
      <c r="K44" s="7"/>
      <c r="L44" s="7"/>
      <c r="M44" s="7"/>
    </row>
    <row r="45" spans="1:12" ht="15.75">
      <c r="A45" s="8" t="s">
        <v>99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15.75">
      <c r="A46" s="8" t="s">
        <v>113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5.75">
      <c r="A47" s="8"/>
      <c r="C47" s="237"/>
      <c r="D47" s="20"/>
      <c r="E47" s="20"/>
      <c r="F47" s="20"/>
      <c r="G47" s="20"/>
      <c r="H47" s="20"/>
      <c r="I47" s="20"/>
      <c r="J47" s="20"/>
      <c r="K47" s="20"/>
      <c r="L47" s="20"/>
    </row>
    <row r="48" spans="1:13" ht="15.75">
      <c r="A48" s="24"/>
      <c r="B48" s="3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4"/>
    </row>
    <row r="49" spans="3:12" ht="15.75"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3:12" ht="15.75"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3:12" ht="15.75"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3:12" ht="15.75"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3:12" ht="15.75"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3:12" ht="15.75"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3:12" ht="15.75"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3:12" ht="15.75"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3:12" ht="15.75"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3:12" ht="15.75"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3:12" ht="15.75"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3:12" ht="15.75"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3:12" ht="15.75"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3:12" ht="15.75"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4" spans="6:12" ht="15.75">
      <c r="F64" s="26"/>
      <c r="G64" s="26"/>
      <c r="H64" s="26"/>
      <c r="I64" s="26"/>
      <c r="J64" s="26"/>
      <c r="K64" s="26"/>
      <c r="L64" s="26"/>
    </row>
    <row r="65" spans="8:12" ht="15.75">
      <c r="H65" s="20"/>
      <c r="I65" s="20"/>
      <c r="J65" s="20"/>
      <c r="K65" s="20"/>
      <c r="L65" s="20"/>
    </row>
    <row r="66" spans="3:12" ht="15.75"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3:12" ht="15.75"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9" spans="6:8" ht="15.75">
      <c r="F69" s="14"/>
      <c r="G69" s="14"/>
      <c r="H69" s="14"/>
    </row>
    <row r="70" spans="3:12" ht="15.75">
      <c r="C70" s="16"/>
      <c r="F70" s="17"/>
      <c r="H70" s="15"/>
      <c r="I70" s="15"/>
      <c r="J70" s="15"/>
      <c r="L70" s="22"/>
    </row>
    <row r="71" spans="3:8" ht="15.75">
      <c r="C71" s="9"/>
      <c r="H71" s="9"/>
    </row>
  </sheetData>
  <sheetProtection/>
  <mergeCells count="10">
    <mergeCell ref="A6:M6"/>
    <mergeCell ref="A13:A15"/>
    <mergeCell ref="B13:B15"/>
    <mergeCell ref="C13:L13"/>
    <mergeCell ref="M13:M15"/>
    <mergeCell ref="C14:D14"/>
    <mergeCell ref="E14:F14"/>
    <mergeCell ref="G14:H14"/>
    <mergeCell ref="I14:J14"/>
    <mergeCell ref="K14:L14"/>
  </mergeCells>
  <printOptions/>
  <pageMargins left="0.7874015748031497" right="0.11811023622047245" top="0.15748031496062992" bottom="0.15748031496062992" header="0.31496062992125984" footer="0.31496062992125984"/>
  <pageSetup fitToHeight="1" fitToWidth="1"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zoomScale="70" zoomScaleNormal="70" zoomScalePageLayoutView="0" workbookViewId="0" topLeftCell="A1">
      <selection activeCell="A1" sqref="A1"/>
    </sheetView>
  </sheetViews>
  <sheetFormatPr defaultColWidth="9.00390625" defaultRowHeight="15.75"/>
  <cols>
    <col min="1" max="1" width="7.25390625" style="57" customWidth="1"/>
    <col min="2" max="2" width="40.125" style="1" customWidth="1"/>
    <col min="3" max="3" width="8.00390625" style="1" customWidth="1"/>
    <col min="4" max="4" width="7.25390625" style="1" customWidth="1"/>
    <col min="5" max="5" width="7.125" style="1" customWidth="1"/>
    <col min="6" max="7" width="7.875" style="1" customWidth="1"/>
    <col min="8" max="9" width="7.25390625" style="1" customWidth="1"/>
    <col min="10" max="10" width="8.375" style="1" customWidth="1"/>
    <col min="11" max="12" width="8.25390625" style="1" customWidth="1"/>
    <col min="13" max="13" width="7.875" style="1" customWidth="1"/>
    <col min="14" max="14" width="7.25390625" style="1" customWidth="1"/>
    <col min="15" max="15" width="7.375" style="1" customWidth="1"/>
    <col min="16" max="17" width="7.875" style="1" customWidth="1"/>
    <col min="18" max="18" width="8.125" style="1" customWidth="1"/>
    <col min="19" max="20" width="8.00390625" style="1" customWidth="1"/>
    <col min="21" max="21" width="7.875" style="1" customWidth="1"/>
    <col min="22" max="22" width="12.75390625" style="1" customWidth="1"/>
    <col min="23" max="16384" width="9.00390625" style="1" customWidth="1"/>
  </cols>
  <sheetData>
    <row r="1" spans="13:22" ht="15.75">
      <c r="M1" s="3"/>
      <c r="V1" s="3"/>
    </row>
    <row r="2" spans="13:22" ht="15.75">
      <c r="M2" s="3"/>
      <c r="V2" s="3" t="s">
        <v>369</v>
      </c>
    </row>
    <row r="3" spans="13:22" ht="15.75">
      <c r="M3" s="3"/>
      <c r="V3" s="3" t="s">
        <v>209</v>
      </c>
    </row>
    <row r="4" spans="13:22" ht="15.75">
      <c r="M4" s="3"/>
      <c r="V4" s="3" t="s">
        <v>393</v>
      </c>
    </row>
    <row r="5" spans="13:22" ht="15.75">
      <c r="M5" s="3"/>
      <c r="V5" s="3" t="s">
        <v>394</v>
      </c>
    </row>
    <row r="6" spans="1:22" ht="19.5">
      <c r="A6" s="264" t="s">
        <v>419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</row>
    <row r="7" spans="13:22" ht="19.5">
      <c r="M7" s="3"/>
      <c r="V7" s="196" t="s">
        <v>392</v>
      </c>
    </row>
    <row r="8" spans="13:22" ht="19.5">
      <c r="M8" s="3"/>
      <c r="V8" s="196" t="s">
        <v>403</v>
      </c>
    </row>
    <row r="9" spans="13:22" ht="19.5">
      <c r="M9" s="3"/>
      <c r="V9" s="197" t="s">
        <v>404</v>
      </c>
    </row>
    <row r="10" spans="13:22" ht="19.5">
      <c r="M10" s="3"/>
      <c r="V10" s="217">
        <v>43584</v>
      </c>
    </row>
    <row r="11" ht="16.5" thickBot="1"/>
    <row r="12" spans="1:22" ht="15.75">
      <c r="A12" s="343" t="s">
        <v>32</v>
      </c>
      <c r="B12" s="268" t="s">
        <v>82</v>
      </c>
      <c r="C12" s="345" t="s">
        <v>73</v>
      </c>
      <c r="D12" s="345"/>
      <c r="E12" s="345"/>
      <c r="F12" s="345"/>
      <c r="G12" s="345"/>
      <c r="H12" s="345"/>
      <c r="I12" s="345"/>
      <c r="J12" s="345"/>
      <c r="K12" s="345"/>
      <c r="L12" s="345"/>
      <c r="M12" s="345" t="s">
        <v>102</v>
      </c>
      <c r="N12" s="345"/>
      <c r="O12" s="345"/>
      <c r="P12" s="345"/>
      <c r="Q12" s="345"/>
      <c r="R12" s="345"/>
      <c r="S12" s="345"/>
      <c r="T12" s="345"/>
      <c r="U12" s="345"/>
      <c r="V12" s="346"/>
    </row>
    <row r="13" spans="1:22" ht="15.75">
      <c r="A13" s="344"/>
      <c r="B13" s="269"/>
      <c r="C13" s="341" t="s">
        <v>100</v>
      </c>
      <c r="D13" s="341"/>
      <c r="E13" s="341"/>
      <c r="F13" s="341"/>
      <c r="G13" s="341"/>
      <c r="H13" s="341" t="s">
        <v>56</v>
      </c>
      <c r="I13" s="341"/>
      <c r="J13" s="341"/>
      <c r="K13" s="341"/>
      <c r="L13" s="341"/>
      <c r="M13" s="341" t="s">
        <v>55</v>
      </c>
      <c r="N13" s="341"/>
      <c r="O13" s="341"/>
      <c r="P13" s="341"/>
      <c r="Q13" s="341"/>
      <c r="R13" s="341" t="s">
        <v>56</v>
      </c>
      <c r="S13" s="341"/>
      <c r="T13" s="341"/>
      <c r="U13" s="341"/>
      <c r="V13" s="342"/>
    </row>
    <row r="14" spans="1:22" ht="15.75">
      <c r="A14" s="344"/>
      <c r="B14" s="269"/>
      <c r="C14" s="275" t="s">
        <v>83</v>
      </c>
      <c r="D14" s="275"/>
      <c r="E14" s="275"/>
      <c r="F14" s="275"/>
      <c r="G14" s="275"/>
      <c r="H14" s="275" t="s">
        <v>83</v>
      </c>
      <c r="I14" s="275"/>
      <c r="J14" s="275"/>
      <c r="K14" s="275"/>
      <c r="L14" s="275"/>
      <c r="M14" s="275" t="s">
        <v>83</v>
      </c>
      <c r="N14" s="275"/>
      <c r="O14" s="275"/>
      <c r="P14" s="275"/>
      <c r="Q14" s="275"/>
      <c r="R14" s="275" t="s">
        <v>83</v>
      </c>
      <c r="S14" s="275"/>
      <c r="T14" s="275"/>
      <c r="U14" s="275"/>
      <c r="V14" s="286"/>
    </row>
    <row r="15" spans="1:22" ht="15.75">
      <c r="A15" s="344"/>
      <c r="B15" s="269"/>
      <c r="C15" s="121" t="s">
        <v>387</v>
      </c>
      <c r="D15" s="121" t="s">
        <v>388</v>
      </c>
      <c r="E15" s="121" t="s">
        <v>389</v>
      </c>
      <c r="F15" s="121" t="s">
        <v>390</v>
      </c>
      <c r="G15" s="121" t="s">
        <v>386</v>
      </c>
      <c r="H15" s="121" t="s">
        <v>387</v>
      </c>
      <c r="I15" s="121" t="s">
        <v>388</v>
      </c>
      <c r="J15" s="121" t="s">
        <v>389</v>
      </c>
      <c r="K15" s="121" t="s">
        <v>390</v>
      </c>
      <c r="L15" s="121" t="s">
        <v>386</v>
      </c>
      <c r="M15" s="121" t="s">
        <v>387</v>
      </c>
      <c r="N15" s="121" t="s">
        <v>388</v>
      </c>
      <c r="O15" s="121" t="s">
        <v>389</v>
      </c>
      <c r="P15" s="121" t="s">
        <v>390</v>
      </c>
      <c r="Q15" s="121" t="s">
        <v>386</v>
      </c>
      <c r="R15" s="121" t="s">
        <v>387</v>
      </c>
      <c r="S15" s="121" t="s">
        <v>388</v>
      </c>
      <c r="T15" s="121" t="s">
        <v>389</v>
      </c>
      <c r="U15" s="121" t="s">
        <v>390</v>
      </c>
      <c r="V15" s="162" t="s">
        <v>386</v>
      </c>
    </row>
    <row r="16" spans="1:22" ht="16.5" thickBot="1">
      <c r="A16" s="171">
        <v>1</v>
      </c>
      <c r="B16" s="172">
        <v>2</v>
      </c>
      <c r="C16" s="172">
        <v>3</v>
      </c>
      <c r="D16" s="172">
        <v>4</v>
      </c>
      <c r="E16" s="172">
        <v>5</v>
      </c>
      <c r="F16" s="172">
        <v>6</v>
      </c>
      <c r="G16" s="172">
        <v>7</v>
      </c>
      <c r="H16" s="172">
        <v>8</v>
      </c>
      <c r="I16" s="172">
        <v>9</v>
      </c>
      <c r="J16" s="172">
        <v>10</v>
      </c>
      <c r="K16" s="172">
        <v>11</v>
      </c>
      <c r="L16" s="172">
        <v>12</v>
      </c>
      <c r="M16" s="172">
        <v>13</v>
      </c>
      <c r="N16" s="172">
        <v>14</v>
      </c>
      <c r="O16" s="172">
        <v>15</v>
      </c>
      <c r="P16" s="172">
        <v>16</v>
      </c>
      <c r="Q16" s="172">
        <v>17</v>
      </c>
      <c r="R16" s="172">
        <v>18</v>
      </c>
      <c r="S16" s="172">
        <v>19</v>
      </c>
      <c r="T16" s="172">
        <v>20</v>
      </c>
      <c r="U16" s="172">
        <v>21</v>
      </c>
      <c r="V16" s="173">
        <v>22</v>
      </c>
    </row>
    <row r="17" spans="1:23" ht="63">
      <c r="A17" s="184">
        <v>1</v>
      </c>
      <c r="B17" s="213" t="str">
        <f>'приложение 7.1'!B25</f>
        <v>Приобретение административно-промышленных помещений  (Республика Марий Эл, п. Медведево, ул.Чехова, 7)                 H_I0001</v>
      </c>
      <c r="C17" s="168">
        <v>0</v>
      </c>
      <c r="D17" s="168">
        <v>0</v>
      </c>
      <c r="E17" s="168">
        <v>0</v>
      </c>
      <c r="F17" s="168">
        <v>0</v>
      </c>
      <c r="G17" s="168">
        <v>0</v>
      </c>
      <c r="H17" s="168">
        <v>0</v>
      </c>
      <c r="I17" s="168">
        <v>0</v>
      </c>
      <c r="J17" s="168">
        <v>0</v>
      </c>
      <c r="K17" s="168">
        <v>0</v>
      </c>
      <c r="L17" s="168">
        <v>0</v>
      </c>
      <c r="M17" s="168">
        <v>0</v>
      </c>
      <c r="N17" s="168">
        <v>0</v>
      </c>
      <c r="O17" s="168">
        <v>0</v>
      </c>
      <c r="P17" s="168">
        <v>0</v>
      </c>
      <c r="Q17" s="168">
        <v>0</v>
      </c>
      <c r="R17" s="168">
        <v>0</v>
      </c>
      <c r="S17" s="168">
        <v>0</v>
      </c>
      <c r="T17" s="168">
        <v>0</v>
      </c>
      <c r="U17" s="168">
        <v>0</v>
      </c>
      <c r="V17" s="169">
        <v>0</v>
      </c>
      <c r="W17" s="214"/>
    </row>
    <row r="18" spans="1:22" ht="47.25">
      <c r="A18" s="122">
        <v>2</v>
      </c>
      <c r="B18" s="244" t="str">
        <f>'приложение 7.1'!B26</f>
        <v>Приобретение УАЗ-3741 для оперативно-выездной бригады (лизинг)                                               H_I0002</v>
      </c>
      <c r="C18" s="168">
        <v>0</v>
      </c>
      <c r="D18" s="168">
        <v>0</v>
      </c>
      <c r="E18" s="168">
        <v>0</v>
      </c>
      <c r="F18" s="168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  <c r="L18" s="168">
        <v>0</v>
      </c>
      <c r="M18" s="168">
        <v>0</v>
      </c>
      <c r="N18" s="168">
        <v>0</v>
      </c>
      <c r="O18" s="168">
        <v>0</v>
      </c>
      <c r="P18" s="168">
        <v>0</v>
      </c>
      <c r="Q18" s="168">
        <v>0</v>
      </c>
      <c r="R18" s="168">
        <v>0</v>
      </c>
      <c r="S18" s="168">
        <v>0</v>
      </c>
      <c r="T18" s="168">
        <v>0</v>
      </c>
      <c r="U18" s="168">
        <v>0</v>
      </c>
      <c r="V18" s="169">
        <v>0</v>
      </c>
    </row>
    <row r="19" spans="1:22" ht="48" thickBot="1">
      <c r="A19" s="245">
        <v>3</v>
      </c>
      <c r="B19" s="246" t="str">
        <f>'приложение 7.1'!B27</f>
        <v>Приобретение дизельгенератора на базе ГАЗ3308 (лизинг)                                                          H_I0003</v>
      </c>
      <c r="C19" s="247">
        <v>0</v>
      </c>
      <c r="D19" s="247">
        <v>0</v>
      </c>
      <c r="E19" s="247">
        <v>0</v>
      </c>
      <c r="F19" s="247">
        <v>0</v>
      </c>
      <c r="G19" s="247">
        <v>0</v>
      </c>
      <c r="H19" s="247">
        <v>0</v>
      </c>
      <c r="I19" s="247">
        <v>0</v>
      </c>
      <c r="J19" s="247">
        <v>0</v>
      </c>
      <c r="K19" s="247">
        <v>0</v>
      </c>
      <c r="L19" s="247">
        <v>0</v>
      </c>
      <c r="M19" s="247">
        <v>0</v>
      </c>
      <c r="N19" s="247">
        <v>0</v>
      </c>
      <c r="O19" s="247">
        <v>0</v>
      </c>
      <c r="P19" s="247">
        <v>0</v>
      </c>
      <c r="Q19" s="247">
        <v>0</v>
      </c>
      <c r="R19" s="247">
        <v>0</v>
      </c>
      <c r="S19" s="247">
        <v>0</v>
      </c>
      <c r="T19" s="247">
        <v>0</v>
      </c>
      <c r="U19" s="247">
        <v>0</v>
      </c>
      <c r="V19" s="248">
        <v>0</v>
      </c>
    </row>
    <row r="21" ht="15.75">
      <c r="B21" s="1" t="s">
        <v>99</v>
      </c>
    </row>
  </sheetData>
  <sheetProtection/>
  <mergeCells count="13">
    <mergeCell ref="A6:V6"/>
    <mergeCell ref="A12:A15"/>
    <mergeCell ref="B12:B15"/>
    <mergeCell ref="C12:L12"/>
    <mergeCell ref="M12:V12"/>
    <mergeCell ref="C13:G13"/>
    <mergeCell ref="H13:L13"/>
    <mergeCell ref="M13:Q13"/>
    <mergeCell ref="R13:V13"/>
    <mergeCell ref="C14:G14"/>
    <mergeCell ref="H14:L14"/>
    <mergeCell ref="M14:Q14"/>
    <mergeCell ref="R14:V14"/>
  </mergeCells>
  <printOptions/>
  <pageMargins left="0.31496062992125984" right="0.11811023622047245" top="0.15748031496062992" bottom="0.15748031496062992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zoomScalePageLayoutView="0" workbookViewId="0" topLeftCell="A1">
      <selection activeCell="A1" sqref="A1"/>
    </sheetView>
  </sheetViews>
  <sheetFormatPr defaultColWidth="0.74609375" defaultRowHeight="15.75"/>
  <cols>
    <col min="1" max="1" width="8.375" style="124" customWidth="1"/>
    <col min="2" max="2" width="44.25390625" style="124" bestFit="1" customWidth="1"/>
    <col min="3" max="6" width="7.625" style="124" customWidth="1"/>
    <col min="7" max="8" width="11.75390625" style="124" customWidth="1"/>
    <col min="9" max="9" width="16.75390625" style="124" customWidth="1"/>
    <col min="10" max="10" width="10.00390625" style="124" customWidth="1"/>
    <col min="11" max="11" width="12.75390625" style="124" customWidth="1"/>
    <col min="12" max="16384" width="0.74609375" style="124" customWidth="1"/>
  </cols>
  <sheetData>
    <row r="1" spans="1:12" s="1" customFormat="1" ht="15.75">
      <c r="A1" s="10"/>
      <c r="B1" s="103"/>
      <c r="C1" s="103"/>
      <c r="D1" s="103"/>
      <c r="E1" s="103"/>
      <c r="F1" s="103"/>
      <c r="G1" s="103"/>
      <c r="H1" s="103"/>
      <c r="I1" s="103"/>
      <c r="J1" s="10"/>
      <c r="K1" s="69" t="s">
        <v>20</v>
      </c>
      <c r="L1" s="10"/>
    </row>
    <row r="2" spans="1:12" s="1" customFormat="1" ht="15.75">
      <c r="A2" s="10"/>
      <c r="B2" s="103"/>
      <c r="C2" s="103"/>
      <c r="D2" s="103"/>
      <c r="E2" s="103"/>
      <c r="F2" s="103"/>
      <c r="G2" s="103"/>
      <c r="H2" s="103"/>
      <c r="I2" s="103"/>
      <c r="J2" s="10"/>
      <c r="K2" s="69" t="s">
        <v>209</v>
      </c>
      <c r="L2" s="10"/>
    </row>
    <row r="3" spans="1:12" s="1" customFormat="1" ht="15.75">
      <c r="A3" s="10"/>
      <c r="B3" s="103"/>
      <c r="C3" s="103"/>
      <c r="D3" s="103"/>
      <c r="E3" s="103"/>
      <c r="F3" s="103"/>
      <c r="G3" s="103"/>
      <c r="H3" s="103"/>
      <c r="I3" s="103"/>
      <c r="J3" s="10"/>
      <c r="K3" s="3" t="s">
        <v>393</v>
      </c>
      <c r="L3" s="10"/>
    </row>
    <row r="4" spans="1:12" s="1" customFormat="1" ht="15.75">
      <c r="A4" s="10"/>
      <c r="B4" s="103"/>
      <c r="C4" s="103"/>
      <c r="D4" s="103"/>
      <c r="E4" s="103"/>
      <c r="F4" s="103"/>
      <c r="G4" s="103"/>
      <c r="H4" s="103"/>
      <c r="I4" s="103"/>
      <c r="J4" s="10"/>
      <c r="K4" s="3" t="s">
        <v>394</v>
      </c>
      <c r="L4" s="10"/>
    </row>
    <row r="5" spans="1:12" s="1" customFormat="1" ht="33" customHeight="1">
      <c r="A5" s="324" t="s">
        <v>24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10"/>
    </row>
    <row r="6" spans="1:12" s="1" customFormat="1" ht="15.75">
      <c r="A6" s="10"/>
      <c r="B6" s="103"/>
      <c r="C6" s="103"/>
      <c r="D6" s="103"/>
      <c r="E6" s="103"/>
      <c r="F6" s="103"/>
      <c r="G6" s="103"/>
      <c r="H6" s="103"/>
      <c r="I6" s="103"/>
      <c r="J6" s="10"/>
      <c r="K6" s="10"/>
      <c r="L6" s="10"/>
    </row>
    <row r="7" spans="10:11" s="70" customFormat="1" ht="15.75">
      <c r="J7" s="68"/>
      <c r="K7" s="189" t="s">
        <v>392</v>
      </c>
    </row>
    <row r="8" spans="10:11" s="70" customFormat="1" ht="15.75">
      <c r="J8" s="68"/>
      <c r="K8" s="189" t="s">
        <v>403</v>
      </c>
    </row>
    <row r="9" spans="10:11" s="70" customFormat="1" ht="15.75">
      <c r="J9" s="68"/>
      <c r="K9" s="190" t="s">
        <v>404</v>
      </c>
    </row>
    <row r="10" spans="10:11" s="70" customFormat="1" ht="15.75">
      <c r="J10" s="212"/>
      <c r="K10" s="218">
        <v>43584</v>
      </c>
    </row>
    <row r="11" spans="1:12" s="1" customFormat="1" ht="15.75">
      <c r="A11" s="326" t="s">
        <v>421</v>
      </c>
      <c r="B11" s="326"/>
      <c r="C11" s="326"/>
      <c r="D11" s="326"/>
      <c r="E11" s="326"/>
      <c r="F11" s="326"/>
      <c r="G11" s="326"/>
      <c r="H11" s="326"/>
      <c r="I11" s="326"/>
      <c r="J11" s="10"/>
      <c r="K11" s="10"/>
      <c r="L11" s="10"/>
    </row>
    <row r="12" spans="1:12" s="1" customFormat="1" ht="15.75">
      <c r="A12" s="103"/>
      <c r="B12" s="103"/>
      <c r="C12" s="103"/>
      <c r="D12" s="103"/>
      <c r="E12" s="103"/>
      <c r="F12" s="103"/>
      <c r="G12" s="103"/>
      <c r="H12" s="103"/>
      <c r="I12" s="103"/>
      <c r="J12" s="10"/>
      <c r="K12" s="10"/>
      <c r="L12" s="10"/>
    </row>
    <row r="13" spans="1:12" s="1" customFormat="1" ht="16.5" thickBot="1">
      <c r="A13" s="327" t="s">
        <v>420</v>
      </c>
      <c r="B13" s="327"/>
      <c r="C13" s="328"/>
      <c r="D13" s="328"/>
      <c r="E13" s="328"/>
      <c r="F13" s="328"/>
      <c r="G13" s="328"/>
      <c r="H13" s="328"/>
      <c r="I13" s="328"/>
      <c r="J13" s="10"/>
      <c r="K13" s="10"/>
      <c r="L13" s="10"/>
    </row>
    <row r="14" spans="1:11" s="125" customFormat="1" ht="27" customHeight="1">
      <c r="A14" s="356" t="s">
        <v>399</v>
      </c>
      <c r="B14" s="359" t="s">
        <v>325</v>
      </c>
      <c r="C14" s="353" t="s">
        <v>326</v>
      </c>
      <c r="D14" s="354"/>
      <c r="E14" s="354"/>
      <c r="F14" s="355"/>
      <c r="G14" s="359" t="s">
        <v>383</v>
      </c>
      <c r="H14" s="371" t="s">
        <v>328</v>
      </c>
      <c r="I14" s="353" t="s">
        <v>329</v>
      </c>
      <c r="J14" s="359" t="s">
        <v>330</v>
      </c>
      <c r="K14" s="373"/>
    </row>
    <row r="15" spans="1:11" s="125" customFormat="1" ht="27" customHeight="1">
      <c r="A15" s="357"/>
      <c r="B15" s="360"/>
      <c r="C15" s="351" t="s">
        <v>331</v>
      </c>
      <c r="D15" s="352"/>
      <c r="E15" s="351" t="s">
        <v>332</v>
      </c>
      <c r="F15" s="352"/>
      <c r="G15" s="360"/>
      <c r="H15" s="372"/>
      <c r="I15" s="370"/>
      <c r="J15" s="361"/>
      <c r="K15" s="374"/>
    </row>
    <row r="16" spans="1:11" s="125" customFormat="1" ht="27" customHeight="1">
      <c r="A16" s="358"/>
      <c r="B16" s="361"/>
      <c r="C16" s="126" t="s">
        <v>333</v>
      </c>
      <c r="D16" s="126" t="s">
        <v>334</v>
      </c>
      <c r="E16" s="126" t="s">
        <v>333</v>
      </c>
      <c r="F16" s="126" t="s">
        <v>334</v>
      </c>
      <c r="G16" s="361"/>
      <c r="H16" s="360"/>
      <c r="I16" s="366"/>
      <c r="J16" s="361"/>
      <c r="K16" s="374"/>
    </row>
    <row r="17" spans="1:11" s="125" customFormat="1" ht="11.25" customHeight="1" thickBot="1">
      <c r="A17" s="158">
        <v>1</v>
      </c>
      <c r="B17" s="156">
        <v>2</v>
      </c>
      <c r="C17" s="156">
        <v>3</v>
      </c>
      <c r="D17" s="156">
        <v>4</v>
      </c>
      <c r="E17" s="156">
        <v>5</v>
      </c>
      <c r="F17" s="156">
        <v>6</v>
      </c>
      <c r="G17" s="156">
        <v>7</v>
      </c>
      <c r="H17" s="156">
        <v>8</v>
      </c>
      <c r="I17" s="159">
        <v>9</v>
      </c>
      <c r="J17" s="364"/>
      <c r="K17" s="365"/>
    </row>
    <row r="18" spans="1:11" s="125" customFormat="1" ht="31.5">
      <c r="A18" s="127" t="s">
        <v>378</v>
      </c>
      <c r="B18" s="133" t="str">
        <f>'приложение 11.2'!B15</f>
        <v>Приобретение административно-промышленных помещений  (Республика Марий Эл, п. Медведево, ул.Чехова, 7)                 H_I0001</v>
      </c>
      <c r="C18" s="146" t="s">
        <v>411</v>
      </c>
      <c r="D18" s="157" t="s">
        <v>412</v>
      </c>
      <c r="E18" s="146" t="s">
        <v>377</v>
      </c>
      <c r="F18" s="146" t="s">
        <v>377</v>
      </c>
      <c r="G18" s="150">
        <v>0</v>
      </c>
      <c r="H18" s="150">
        <v>0</v>
      </c>
      <c r="I18" s="229" t="str">
        <f>'приложение 7.1'!W25</f>
        <v>Нет согласия вледельца на продажу.</v>
      </c>
      <c r="J18" s="362"/>
      <c r="K18" s="363"/>
    </row>
    <row r="19" spans="1:11" ht="11.25">
      <c r="A19" s="128">
        <v>1</v>
      </c>
      <c r="B19" s="134" t="s">
        <v>169</v>
      </c>
      <c r="C19" s="144" t="s">
        <v>377</v>
      </c>
      <c r="D19" s="144" t="s">
        <v>377</v>
      </c>
      <c r="E19" s="144" t="s">
        <v>377</v>
      </c>
      <c r="F19" s="144" t="s">
        <v>377</v>
      </c>
      <c r="G19" s="129" t="s">
        <v>377</v>
      </c>
      <c r="H19" s="129" t="s">
        <v>377</v>
      </c>
      <c r="I19" s="152"/>
      <c r="J19" s="349"/>
      <c r="K19" s="350"/>
    </row>
    <row r="20" spans="1:11" ht="11.25">
      <c r="A20" s="128" t="s">
        <v>34</v>
      </c>
      <c r="B20" s="134" t="s">
        <v>170</v>
      </c>
      <c r="C20" s="144" t="s">
        <v>377</v>
      </c>
      <c r="D20" s="144" t="s">
        <v>377</v>
      </c>
      <c r="E20" s="144" t="s">
        <v>377</v>
      </c>
      <c r="F20" s="144" t="s">
        <v>377</v>
      </c>
      <c r="G20" s="129" t="s">
        <v>377</v>
      </c>
      <c r="H20" s="129" t="s">
        <v>377</v>
      </c>
      <c r="I20" s="153"/>
      <c r="J20" s="349"/>
      <c r="K20" s="350"/>
    </row>
    <row r="21" spans="1:11" ht="11.25">
      <c r="A21" s="128" t="s">
        <v>35</v>
      </c>
      <c r="B21" s="134" t="s">
        <v>171</v>
      </c>
      <c r="C21" s="144" t="s">
        <v>377</v>
      </c>
      <c r="D21" s="144" t="s">
        <v>377</v>
      </c>
      <c r="E21" s="144" t="s">
        <v>377</v>
      </c>
      <c r="F21" s="144" t="s">
        <v>377</v>
      </c>
      <c r="G21" s="129" t="s">
        <v>377</v>
      </c>
      <c r="H21" s="129" t="s">
        <v>377</v>
      </c>
      <c r="I21" s="153"/>
      <c r="J21" s="349"/>
      <c r="K21" s="350"/>
    </row>
    <row r="22" spans="1:11" ht="11.25">
      <c r="A22" s="128" t="s">
        <v>46</v>
      </c>
      <c r="B22" s="134" t="s">
        <v>172</v>
      </c>
      <c r="C22" s="144" t="s">
        <v>377</v>
      </c>
      <c r="D22" s="144" t="s">
        <v>377</v>
      </c>
      <c r="E22" s="144" t="s">
        <v>377</v>
      </c>
      <c r="F22" s="144" t="s">
        <v>377</v>
      </c>
      <c r="G22" s="129" t="s">
        <v>377</v>
      </c>
      <c r="H22" s="129" t="s">
        <v>377</v>
      </c>
      <c r="I22" s="153"/>
      <c r="J22" s="349"/>
      <c r="K22" s="350"/>
    </row>
    <row r="23" spans="1:11" ht="22.5">
      <c r="A23" s="128" t="s">
        <v>63</v>
      </c>
      <c r="B23" s="134" t="s">
        <v>173</v>
      </c>
      <c r="C23" s="144" t="s">
        <v>377</v>
      </c>
      <c r="D23" s="144" t="s">
        <v>377</v>
      </c>
      <c r="E23" s="144" t="s">
        <v>377</v>
      </c>
      <c r="F23" s="144" t="s">
        <v>377</v>
      </c>
      <c r="G23" s="129" t="s">
        <v>377</v>
      </c>
      <c r="H23" s="129" t="s">
        <v>377</v>
      </c>
      <c r="I23" s="153"/>
      <c r="J23" s="349"/>
      <c r="K23" s="350"/>
    </row>
    <row r="24" spans="1:11" ht="11.25">
      <c r="A24" s="128" t="s">
        <v>174</v>
      </c>
      <c r="B24" s="134" t="s">
        <v>175</v>
      </c>
      <c r="C24" s="144" t="s">
        <v>377</v>
      </c>
      <c r="D24" s="144" t="s">
        <v>377</v>
      </c>
      <c r="E24" s="144" t="s">
        <v>377</v>
      </c>
      <c r="F24" s="144" t="s">
        <v>377</v>
      </c>
      <c r="G24" s="129" t="s">
        <v>377</v>
      </c>
      <c r="H24" s="129" t="s">
        <v>377</v>
      </c>
      <c r="I24" s="153"/>
      <c r="J24" s="349"/>
      <c r="K24" s="350"/>
    </row>
    <row r="25" spans="1:11" ht="11.25">
      <c r="A25" s="128" t="s">
        <v>176</v>
      </c>
      <c r="B25" s="134" t="s">
        <v>177</v>
      </c>
      <c r="C25" s="144" t="s">
        <v>377</v>
      </c>
      <c r="D25" s="144" t="s">
        <v>377</v>
      </c>
      <c r="E25" s="144" t="s">
        <v>377</v>
      </c>
      <c r="F25" s="144" t="s">
        <v>377</v>
      </c>
      <c r="G25" s="129" t="s">
        <v>377</v>
      </c>
      <c r="H25" s="129" t="s">
        <v>377</v>
      </c>
      <c r="I25" s="153"/>
      <c r="J25" s="349"/>
      <c r="K25" s="350"/>
    </row>
    <row r="26" spans="1:11" ht="11.25">
      <c r="A26" s="128">
        <v>2</v>
      </c>
      <c r="B26" s="134" t="s">
        <v>137</v>
      </c>
      <c r="C26" s="144" t="s">
        <v>377</v>
      </c>
      <c r="D26" s="144" t="s">
        <v>377</v>
      </c>
      <c r="E26" s="144" t="s">
        <v>377</v>
      </c>
      <c r="F26" s="144" t="s">
        <v>377</v>
      </c>
      <c r="G26" s="129" t="s">
        <v>377</v>
      </c>
      <c r="H26" s="129" t="s">
        <v>377</v>
      </c>
      <c r="I26" s="153"/>
      <c r="J26" s="366"/>
      <c r="K26" s="367"/>
    </row>
    <row r="27" spans="1:11" ht="11.25">
      <c r="A27" s="128" t="s">
        <v>37</v>
      </c>
      <c r="B27" s="134" t="s">
        <v>178</v>
      </c>
      <c r="C27" s="144" t="s">
        <v>411</v>
      </c>
      <c r="D27" s="144" t="s">
        <v>411</v>
      </c>
      <c r="E27" s="144" t="s">
        <v>377</v>
      </c>
      <c r="F27" s="144" t="s">
        <v>377</v>
      </c>
      <c r="G27" s="151">
        <v>0</v>
      </c>
      <c r="H27" s="151">
        <v>0</v>
      </c>
      <c r="I27" s="153"/>
      <c r="J27" s="349"/>
      <c r="K27" s="350"/>
    </row>
    <row r="28" spans="1:11" ht="22.5">
      <c r="A28" s="128" t="s">
        <v>38</v>
      </c>
      <c r="B28" s="134" t="s">
        <v>179</v>
      </c>
      <c r="C28" s="144" t="s">
        <v>377</v>
      </c>
      <c r="D28" s="144" t="s">
        <v>377</v>
      </c>
      <c r="E28" s="144" t="s">
        <v>377</v>
      </c>
      <c r="F28" s="144" t="s">
        <v>377</v>
      </c>
      <c r="G28" s="129" t="s">
        <v>377</v>
      </c>
      <c r="H28" s="129" t="s">
        <v>377</v>
      </c>
      <c r="I28" s="153"/>
      <c r="J28" s="366"/>
      <c r="K28" s="367"/>
    </row>
    <row r="29" spans="1:11" ht="11.25">
      <c r="A29" s="128" t="s">
        <v>39</v>
      </c>
      <c r="B29" s="134" t="s">
        <v>180</v>
      </c>
      <c r="C29" s="144" t="s">
        <v>377</v>
      </c>
      <c r="D29" s="144" t="s">
        <v>377</v>
      </c>
      <c r="E29" s="144" t="s">
        <v>377</v>
      </c>
      <c r="F29" s="144" t="s">
        <v>377</v>
      </c>
      <c r="G29" s="129" t="s">
        <v>377</v>
      </c>
      <c r="H29" s="129" t="s">
        <v>377</v>
      </c>
      <c r="I29" s="153"/>
      <c r="J29" s="349"/>
      <c r="K29" s="350"/>
    </row>
    <row r="30" spans="1:11" ht="11.25">
      <c r="A30" s="128">
        <v>3</v>
      </c>
      <c r="B30" s="134" t="s">
        <v>181</v>
      </c>
      <c r="C30" s="144" t="s">
        <v>377</v>
      </c>
      <c r="D30" s="144" t="s">
        <v>377</v>
      </c>
      <c r="E30" s="144" t="s">
        <v>377</v>
      </c>
      <c r="F30" s="144" t="s">
        <v>377</v>
      </c>
      <c r="G30" s="129" t="s">
        <v>377</v>
      </c>
      <c r="H30" s="129" t="s">
        <v>377</v>
      </c>
      <c r="I30" s="153"/>
      <c r="J30" s="349"/>
      <c r="K30" s="350"/>
    </row>
    <row r="31" spans="1:11" ht="11.25">
      <c r="A31" s="128" t="s">
        <v>138</v>
      </c>
      <c r="B31" s="135" t="s">
        <v>381</v>
      </c>
      <c r="C31" s="144" t="s">
        <v>377</v>
      </c>
      <c r="D31" s="144" t="s">
        <v>377</v>
      </c>
      <c r="E31" s="144" t="s">
        <v>377</v>
      </c>
      <c r="F31" s="144" t="s">
        <v>377</v>
      </c>
      <c r="G31" s="129" t="s">
        <v>377</v>
      </c>
      <c r="H31" s="129" t="s">
        <v>377</v>
      </c>
      <c r="I31" s="153"/>
      <c r="J31" s="349"/>
      <c r="K31" s="350"/>
    </row>
    <row r="32" spans="1:11" ht="11.25">
      <c r="A32" s="128" t="s">
        <v>140</v>
      </c>
      <c r="B32" s="134" t="s">
        <v>184</v>
      </c>
      <c r="C32" s="144" t="s">
        <v>411</v>
      </c>
      <c r="D32" s="144" t="s">
        <v>412</v>
      </c>
      <c r="E32" s="144" t="s">
        <v>377</v>
      </c>
      <c r="F32" s="144" t="s">
        <v>377</v>
      </c>
      <c r="G32" s="151">
        <v>0</v>
      </c>
      <c r="H32" s="151">
        <v>0</v>
      </c>
      <c r="I32" s="153"/>
      <c r="J32" s="349"/>
      <c r="K32" s="350"/>
    </row>
    <row r="33" spans="1:11" ht="11.25">
      <c r="A33" s="128" t="s">
        <v>142</v>
      </c>
      <c r="B33" s="134" t="s">
        <v>185</v>
      </c>
      <c r="C33" s="144" t="s">
        <v>377</v>
      </c>
      <c r="D33" s="144" t="s">
        <v>377</v>
      </c>
      <c r="E33" s="144" t="s">
        <v>377</v>
      </c>
      <c r="F33" s="144" t="s">
        <v>377</v>
      </c>
      <c r="G33" s="129" t="s">
        <v>377</v>
      </c>
      <c r="H33" s="129" t="s">
        <v>377</v>
      </c>
      <c r="I33" s="153"/>
      <c r="J33" s="349"/>
      <c r="K33" s="350"/>
    </row>
    <row r="34" spans="1:11" ht="11.25">
      <c r="A34" s="128" t="s">
        <v>186</v>
      </c>
      <c r="B34" s="134" t="s">
        <v>187</v>
      </c>
      <c r="C34" s="144" t="s">
        <v>377</v>
      </c>
      <c r="D34" s="144" t="s">
        <v>377</v>
      </c>
      <c r="E34" s="144" t="s">
        <v>377</v>
      </c>
      <c r="F34" s="144" t="s">
        <v>377</v>
      </c>
      <c r="G34" s="129" t="s">
        <v>377</v>
      </c>
      <c r="H34" s="129" t="s">
        <v>377</v>
      </c>
      <c r="I34" s="153"/>
      <c r="J34" s="349"/>
      <c r="K34" s="350"/>
    </row>
    <row r="35" spans="1:11" ht="11.25">
      <c r="A35" s="128" t="s">
        <v>188</v>
      </c>
      <c r="B35" s="134" t="s">
        <v>189</v>
      </c>
      <c r="C35" s="144" t="s">
        <v>377</v>
      </c>
      <c r="D35" s="144" t="s">
        <v>377</v>
      </c>
      <c r="E35" s="144" t="s">
        <v>377</v>
      </c>
      <c r="F35" s="144" t="s">
        <v>377</v>
      </c>
      <c r="G35" s="129" t="s">
        <v>377</v>
      </c>
      <c r="H35" s="129" t="s">
        <v>377</v>
      </c>
      <c r="I35" s="153"/>
      <c r="J35" s="349"/>
      <c r="K35" s="350"/>
    </row>
    <row r="36" spans="1:11" ht="11.25">
      <c r="A36" s="128">
        <v>4</v>
      </c>
      <c r="B36" s="134" t="s">
        <v>163</v>
      </c>
      <c r="C36" s="144" t="s">
        <v>377</v>
      </c>
      <c r="D36" s="144" t="s">
        <v>377</v>
      </c>
      <c r="E36" s="144" t="s">
        <v>377</v>
      </c>
      <c r="F36" s="144" t="s">
        <v>377</v>
      </c>
      <c r="G36" s="129" t="s">
        <v>377</v>
      </c>
      <c r="H36" s="129" t="s">
        <v>377</v>
      </c>
      <c r="I36" s="153"/>
      <c r="J36" s="349"/>
      <c r="K36" s="350"/>
    </row>
    <row r="37" spans="1:11" ht="11.25">
      <c r="A37" s="128" t="s">
        <v>41</v>
      </c>
      <c r="B37" s="134" t="s">
        <v>190</v>
      </c>
      <c r="C37" s="144" t="s">
        <v>377</v>
      </c>
      <c r="D37" s="144" t="s">
        <v>377</v>
      </c>
      <c r="E37" s="144" t="s">
        <v>377</v>
      </c>
      <c r="F37" s="144" t="s">
        <v>377</v>
      </c>
      <c r="G37" s="129" t="s">
        <v>377</v>
      </c>
      <c r="H37" s="129" t="s">
        <v>377</v>
      </c>
      <c r="I37" s="153"/>
      <c r="J37" s="349"/>
      <c r="K37" s="350"/>
    </row>
    <row r="38" spans="1:11" ht="22.5">
      <c r="A38" s="128" t="s">
        <v>42</v>
      </c>
      <c r="B38" s="134" t="s">
        <v>191</v>
      </c>
      <c r="C38" s="144" t="s">
        <v>377</v>
      </c>
      <c r="D38" s="144" t="s">
        <v>377</v>
      </c>
      <c r="E38" s="144" t="s">
        <v>377</v>
      </c>
      <c r="F38" s="144" t="s">
        <v>377</v>
      </c>
      <c r="G38" s="129" t="s">
        <v>377</v>
      </c>
      <c r="H38" s="129" t="s">
        <v>377</v>
      </c>
      <c r="I38" s="153"/>
      <c r="J38" s="349"/>
      <c r="K38" s="350"/>
    </row>
    <row r="39" spans="1:11" ht="11.25">
      <c r="A39" s="128" t="s">
        <v>43</v>
      </c>
      <c r="B39" s="134" t="s">
        <v>192</v>
      </c>
      <c r="C39" s="144" t="s">
        <v>377</v>
      </c>
      <c r="D39" s="144" t="s">
        <v>377</v>
      </c>
      <c r="E39" s="144" t="s">
        <v>377</v>
      </c>
      <c r="F39" s="144" t="s">
        <v>377</v>
      </c>
      <c r="G39" s="144" t="s">
        <v>377</v>
      </c>
      <c r="H39" s="129" t="s">
        <v>377</v>
      </c>
      <c r="I39" s="153"/>
      <c r="J39" s="349"/>
      <c r="K39" s="350"/>
    </row>
    <row r="40" spans="1:11" ht="12" thickBot="1">
      <c r="A40" s="130" t="s">
        <v>86</v>
      </c>
      <c r="B40" s="136" t="s">
        <v>193</v>
      </c>
      <c r="C40" s="145" t="s">
        <v>377</v>
      </c>
      <c r="D40" s="145" t="s">
        <v>377</v>
      </c>
      <c r="E40" s="145" t="s">
        <v>377</v>
      </c>
      <c r="F40" s="145" t="s">
        <v>377</v>
      </c>
      <c r="G40" s="145" t="s">
        <v>377</v>
      </c>
      <c r="H40" s="145" t="s">
        <v>377</v>
      </c>
      <c r="I40" s="154"/>
      <c r="J40" s="347"/>
      <c r="K40" s="348"/>
    </row>
    <row r="41" spans="1:11" s="125" customFormat="1" ht="22.5">
      <c r="A41" s="132" t="s">
        <v>378</v>
      </c>
      <c r="B41" s="138" t="str">
        <f>'приложение 11.2'!B38</f>
        <v>Приобретение УАЗ-3741 для оперативно-выездной бригады (лизинг)                                               H_I0002</v>
      </c>
      <c r="C41" s="148" t="s">
        <v>411</v>
      </c>
      <c r="D41" s="149" t="s">
        <v>412</v>
      </c>
      <c r="E41" s="146" t="s">
        <v>377</v>
      </c>
      <c r="F41" s="146" t="s">
        <v>377</v>
      </c>
      <c r="G41" s="150">
        <v>1</v>
      </c>
      <c r="H41" s="150">
        <v>1</v>
      </c>
      <c r="I41" s="230" t="str">
        <f>'приложение 7.1'!W26</f>
        <v>Приобретено по результатам торгов </v>
      </c>
      <c r="J41" s="368"/>
      <c r="K41" s="369"/>
    </row>
    <row r="42" spans="1:11" ht="11.25">
      <c r="A42" s="128">
        <v>1</v>
      </c>
      <c r="B42" s="134" t="s">
        <v>169</v>
      </c>
      <c r="C42" s="144" t="s">
        <v>377</v>
      </c>
      <c r="D42" s="144" t="s">
        <v>377</v>
      </c>
      <c r="E42" s="144" t="s">
        <v>377</v>
      </c>
      <c r="F42" s="144" t="s">
        <v>377</v>
      </c>
      <c r="G42" s="129" t="s">
        <v>377</v>
      </c>
      <c r="H42" s="129" t="s">
        <v>377</v>
      </c>
      <c r="I42" s="152"/>
      <c r="J42" s="349"/>
      <c r="K42" s="350"/>
    </row>
    <row r="43" spans="1:11" ht="11.25">
      <c r="A43" s="128" t="s">
        <v>34</v>
      </c>
      <c r="B43" s="134" t="s">
        <v>170</v>
      </c>
      <c r="C43" s="144" t="s">
        <v>377</v>
      </c>
      <c r="D43" s="144" t="s">
        <v>377</v>
      </c>
      <c r="E43" s="144" t="s">
        <v>377</v>
      </c>
      <c r="F43" s="144" t="s">
        <v>377</v>
      </c>
      <c r="G43" s="129" t="s">
        <v>377</v>
      </c>
      <c r="H43" s="129" t="s">
        <v>377</v>
      </c>
      <c r="I43" s="153"/>
      <c r="J43" s="349"/>
      <c r="K43" s="350"/>
    </row>
    <row r="44" spans="1:11" ht="11.25">
      <c r="A44" s="128" t="s">
        <v>35</v>
      </c>
      <c r="B44" s="134" t="s">
        <v>171</v>
      </c>
      <c r="C44" s="144" t="s">
        <v>377</v>
      </c>
      <c r="D44" s="144" t="s">
        <v>377</v>
      </c>
      <c r="E44" s="144" t="s">
        <v>377</v>
      </c>
      <c r="F44" s="144" t="s">
        <v>377</v>
      </c>
      <c r="G44" s="129" t="s">
        <v>377</v>
      </c>
      <c r="H44" s="129" t="s">
        <v>377</v>
      </c>
      <c r="I44" s="153"/>
      <c r="J44" s="349"/>
      <c r="K44" s="350"/>
    </row>
    <row r="45" spans="1:11" ht="11.25">
      <c r="A45" s="128" t="s">
        <v>46</v>
      </c>
      <c r="B45" s="134" t="s">
        <v>172</v>
      </c>
      <c r="C45" s="144" t="s">
        <v>377</v>
      </c>
      <c r="D45" s="144" t="s">
        <v>377</v>
      </c>
      <c r="E45" s="144" t="s">
        <v>377</v>
      </c>
      <c r="F45" s="144" t="s">
        <v>377</v>
      </c>
      <c r="G45" s="129" t="s">
        <v>377</v>
      </c>
      <c r="H45" s="129" t="s">
        <v>377</v>
      </c>
      <c r="I45" s="153"/>
      <c r="J45" s="349"/>
      <c r="K45" s="350"/>
    </row>
    <row r="46" spans="1:11" ht="22.5">
      <c r="A46" s="128" t="s">
        <v>63</v>
      </c>
      <c r="B46" s="134" t="s">
        <v>173</v>
      </c>
      <c r="C46" s="144" t="s">
        <v>377</v>
      </c>
      <c r="D46" s="144" t="s">
        <v>377</v>
      </c>
      <c r="E46" s="144" t="s">
        <v>377</v>
      </c>
      <c r="F46" s="144" t="s">
        <v>377</v>
      </c>
      <c r="G46" s="129" t="s">
        <v>377</v>
      </c>
      <c r="H46" s="129" t="s">
        <v>377</v>
      </c>
      <c r="I46" s="153"/>
      <c r="J46" s="349"/>
      <c r="K46" s="350"/>
    </row>
    <row r="47" spans="1:11" ht="11.25">
      <c r="A47" s="128" t="s">
        <v>174</v>
      </c>
      <c r="B47" s="134" t="s">
        <v>175</v>
      </c>
      <c r="C47" s="144" t="s">
        <v>377</v>
      </c>
      <c r="D47" s="144" t="s">
        <v>377</v>
      </c>
      <c r="E47" s="144" t="s">
        <v>377</v>
      </c>
      <c r="F47" s="144" t="s">
        <v>377</v>
      </c>
      <c r="G47" s="129" t="s">
        <v>377</v>
      </c>
      <c r="H47" s="129" t="s">
        <v>377</v>
      </c>
      <c r="I47" s="153"/>
      <c r="J47" s="349"/>
      <c r="K47" s="350"/>
    </row>
    <row r="48" spans="1:11" ht="11.25">
      <c r="A48" s="128" t="s">
        <v>176</v>
      </c>
      <c r="B48" s="134" t="s">
        <v>177</v>
      </c>
      <c r="C48" s="144" t="s">
        <v>377</v>
      </c>
      <c r="D48" s="144" t="s">
        <v>377</v>
      </c>
      <c r="E48" s="144" t="s">
        <v>377</v>
      </c>
      <c r="F48" s="144" t="s">
        <v>377</v>
      </c>
      <c r="G48" s="129" t="s">
        <v>377</v>
      </c>
      <c r="H48" s="129" t="s">
        <v>377</v>
      </c>
      <c r="I48" s="153"/>
      <c r="J48" s="349"/>
      <c r="K48" s="350"/>
    </row>
    <row r="49" spans="1:11" ht="11.25">
      <c r="A49" s="128">
        <v>2</v>
      </c>
      <c r="B49" s="134" t="s">
        <v>137</v>
      </c>
      <c r="C49" s="144" t="s">
        <v>377</v>
      </c>
      <c r="D49" s="144" t="s">
        <v>377</v>
      </c>
      <c r="E49" s="144" t="s">
        <v>377</v>
      </c>
      <c r="F49" s="144" t="s">
        <v>377</v>
      </c>
      <c r="G49" s="129" t="s">
        <v>377</v>
      </c>
      <c r="H49" s="129" t="s">
        <v>377</v>
      </c>
      <c r="I49" s="153"/>
      <c r="J49" s="366"/>
      <c r="K49" s="367"/>
    </row>
    <row r="50" spans="1:11" ht="11.25">
      <c r="A50" s="128" t="s">
        <v>37</v>
      </c>
      <c r="B50" s="134" t="s">
        <v>178</v>
      </c>
      <c r="C50" s="144" t="s">
        <v>411</v>
      </c>
      <c r="D50" s="144" t="s">
        <v>411</v>
      </c>
      <c r="E50" s="144" t="s">
        <v>411</v>
      </c>
      <c r="F50" s="144" t="s">
        <v>413</v>
      </c>
      <c r="G50" s="151">
        <v>1</v>
      </c>
      <c r="H50" s="151">
        <v>1</v>
      </c>
      <c r="I50" s="153"/>
      <c r="J50" s="349"/>
      <c r="K50" s="350"/>
    </row>
    <row r="51" spans="1:11" ht="22.5">
      <c r="A51" s="128" t="s">
        <v>38</v>
      </c>
      <c r="B51" s="134" t="s">
        <v>179</v>
      </c>
      <c r="C51" s="144" t="s">
        <v>377</v>
      </c>
      <c r="D51" s="144" t="s">
        <v>377</v>
      </c>
      <c r="E51" s="144" t="s">
        <v>377</v>
      </c>
      <c r="F51" s="144" t="s">
        <v>377</v>
      </c>
      <c r="G51" s="129" t="s">
        <v>377</v>
      </c>
      <c r="H51" s="129" t="s">
        <v>377</v>
      </c>
      <c r="I51" s="153"/>
      <c r="J51" s="366"/>
      <c r="K51" s="367"/>
    </row>
    <row r="52" spans="1:11" ht="11.25">
      <c r="A52" s="128" t="s">
        <v>39</v>
      </c>
      <c r="B52" s="134" t="s">
        <v>180</v>
      </c>
      <c r="C52" s="144" t="s">
        <v>377</v>
      </c>
      <c r="D52" s="144" t="s">
        <v>377</v>
      </c>
      <c r="E52" s="144" t="s">
        <v>377</v>
      </c>
      <c r="F52" s="144" t="s">
        <v>377</v>
      </c>
      <c r="G52" s="129" t="s">
        <v>377</v>
      </c>
      <c r="H52" s="129" t="s">
        <v>377</v>
      </c>
      <c r="I52" s="153"/>
      <c r="J52" s="349"/>
      <c r="K52" s="350"/>
    </row>
    <row r="53" spans="1:11" ht="11.25">
      <c r="A53" s="128">
        <v>3</v>
      </c>
      <c r="B53" s="134" t="s">
        <v>181</v>
      </c>
      <c r="C53" s="144" t="s">
        <v>377</v>
      </c>
      <c r="D53" s="144" t="s">
        <v>377</v>
      </c>
      <c r="E53" s="144" t="s">
        <v>377</v>
      </c>
      <c r="F53" s="144" t="s">
        <v>377</v>
      </c>
      <c r="G53" s="129" t="s">
        <v>377</v>
      </c>
      <c r="H53" s="129" t="s">
        <v>377</v>
      </c>
      <c r="I53" s="153"/>
      <c r="J53" s="349"/>
      <c r="K53" s="350"/>
    </row>
    <row r="54" spans="1:11" ht="11.25">
      <c r="A54" s="128" t="s">
        <v>138</v>
      </c>
      <c r="B54" s="135" t="s">
        <v>381</v>
      </c>
      <c r="C54" s="144" t="s">
        <v>377</v>
      </c>
      <c r="D54" s="144" t="s">
        <v>377</v>
      </c>
      <c r="E54" s="144" t="s">
        <v>377</v>
      </c>
      <c r="F54" s="144" t="s">
        <v>377</v>
      </c>
      <c r="G54" s="129" t="s">
        <v>377</v>
      </c>
      <c r="H54" s="129" t="s">
        <v>377</v>
      </c>
      <c r="I54" s="153"/>
      <c r="J54" s="349"/>
      <c r="K54" s="350"/>
    </row>
    <row r="55" spans="1:11" ht="11.25">
      <c r="A55" s="128" t="s">
        <v>140</v>
      </c>
      <c r="B55" s="134" t="s">
        <v>184</v>
      </c>
      <c r="C55" s="144" t="s">
        <v>411</v>
      </c>
      <c r="D55" s="144" t="s">
        <v>412</v>
      </c>
      <c r="E55" s="144" t="s">
        <v>413</v>
      </c>
      <c r="F55" s="144" t="s">
        <v>413</v>
      </c>
      <c r="G55" s="151">
        <v>1</v>
      </c>
      <c r="H55" s="151">
        <v>1</v>
      </c>
      <c r="I55" s="153"/>
      <c r="J55" s="349"/>
      <c r="K55" s="350"/>
    </row>
    <row r="56" spans="1:11" ht="11.25">
      <c r="A56" s="128" t="s">
        <v>142</v>
      </c>
      <c r="B56" s="134" t="s">
        <v>185</v>
      </c>
      <c r="C56" s="144" t="s">
        <v>377</v>
      </c>
      <c r="D56" s="144" t="s">
        <v>377</v>
      </c>
      <c r="E56" s="144" t="s">
        <v>377</v>
      </c>
      <c r="F56" s="144" t="s">
        <v>377</v>
      </c>
      <c r="G56" s="129" t="s">
        <v>377</v>
      </c>
      <c r="H56" s="129" t="s">
        <v>377</v>
      </c>
      <c r="I56" s="153"/>
      <c r="J56" s="349"/>
      <c r="K56" s="350"/>
    </row>
    <row r="57" spans="1:11" ht="11.25">
      <c r="A57" s="128" t="s">
        <v>186</v>
      </c>
      <c r="B57" s="134" t="s">
        <v>187</v>
      </c>
      <c r="C57" s="144" t="s">
        <v>377</v>
      </c>
      <c r="D57" s="144" t="s">
        <v>377</v>
      </c>
      <c r="E57" s="144" t="s">
        <v>377</v>
      </c>
      <c r="F57" s="144" t="s">
        <v>377</v>
      </c>
      <c r="G57" s="129" t="s">
        <v>377</v>
      </c>
      <c r="H57" s="129" t="s">
        <v>377</v>
      </c>
      <c r="I57" s="153"/>
      <c r="J57" s="349"/>
      <c r="K57" s="350"/>
    </row>
    <row r="58" spans="1:11" ht="11.25">
      <c r="A58" s="128" t="s">
        <v>188</v>
      </c>
      <c r="B58" s="134" t="s">
        <v>189</v>
      </c>
      <c r="C58" s="144" t="s">
        <v>377</v>
      </c>
      <c r="D58" s="144" t="s">
        <v>377</v>
      </c>
      <c r="E58" s="144" t="s">
        <v>377</v>
      </c>
      <c r="F58" s="144" t="s">
        <v>377</v>
      </c>
      <c r="G58" s="129" t="s">
        <v>377</v>
      </c>
      <c r="H58" s="129" t="s">
        <v>377</v>
      </c>
      <c r="I58" s="153"/>
      <c r="J58" s="349"/>
      <c r="K58" s="350"/>
    </row>
    <row r="59" spans="1:11" ht="11.25">
      <c r="A59" s="128">
        <v>4</v>
      </c>
      <c r="B59" s="134" t="s">
        <v>163</v>
      </c>
      <c r="C59" s="144" t="s">
        <v>377</v>
      </c>
      <c r="D59" s="144" t="s">
        <v>377</v>
      </c>
      <c r="E59" s="144" t="s">
        <v>377</v>
      </c>
      <c r="F59" s="144" t="s">
        <v>377</v>
      </c>
      <c r="G59" s="129" t="s">
        <v>377</v>
      </c>
      <c r="H59" s="129" t="s">
        <v>377</v>
      </c>
      <c r="I59" s="153"/>
      <c r="J59" s="349"/>
      <c r="K59" s="350"/>
    </row>
    <row r="60" spans="1:11" ht="11.25">
      <c r="A60" s="128" t="s">
        <v>41</v>
      </c>
      <c r="B60" s="134" t="s">
        <v>190</v>
      </c>
      <c r="C60" s="144" t="s">
        <v>377</v>
      </c>
      <c r="D60" s="144" t="s">
        <v>377</v>
      </c>
      <c r="E60" s="144" t="s">
        <v>377</v>
      </c>
      <c r="F60" s="144" t="s">
        <v>377</v>
      </c>
      <c r="G60" s="129" t="s">
        <v>377</v>
      </c>
      <c r="H60" s="129" t="s">
        <v>377</v>
      </c>
      <c r="I60" s="153"/>
      <c r="J60" s="349"/>
      <c r="K60" s="350"/>
    </row>
    <row r="61" spans="1:11" ht="22.5">
      <c r="A61" s="128" t="s">
        <v>42</v>
      </c>
      <c r="B61" s="134" t="s">
        <v>191</v>
      </c>
      <c r="C61" s="144" t="s">
        <v>377</v>
      </c>
      <c r="D61" s="144" t="s">
        <v>377</v>
      </c>
      <c r="E61" s="144" t="s">
        <v>377</v>
      </c>
      <c r="F61" s="144" t="s">
        <v>377</v>
      </c>
      <c r="G61" s="129" t="s">
        <v>377</v>
      </c>
      <c r="H61" s="129" t="s">
        <v>377</v>
      </c>
      <c r="I61" s="153"/>
      <c r="J61" s="349"/>
      <c r="K61" s="350"/>
    </row>
    <row r="62" spans="1:11" ht="11.25">
      <c r="A62" s="128" t="s">
        <v>43</v>
      </c>
      <c r="B62" s="134" t="s">
        <v>192</v>
      </c>
      <c r="C62" s="144" t="s">
        <v>377</v>
      </c>
      <c r="D62" s="144" t="s">
        <v>377</v>
      </c>
      <c r="E62" s="144" t="s">
        <v>377</v>
      </c>
      <c r="F62" s="144" t="s">
        <v>377</v>
      </c>
      <c r="G62" s="144" t="s">
        <v>377</v>
      </c>
      <c r="H62" s="129" t="s">
        <v>377</v>
      </c>
      <c r="I62" s="153"/>
      <c r="J62" s="349"/>
      <c r="K62" s="350"/>
    </row>
    <row r="63" spans="1:11" ht="12" thickBot="1">
      <c r="A63" s="131" t="s">
        <v>86</v>
      </c>
      <c r="B63" s="137" t="s">
        <v>193</v>
      </c>
      <c r="C63" s="147" t="s">
        <v>377</v>
      </c>
      <c r="D63" s="147" t="s">
        <v>377</v>
      </c>
      <c r="E63" s="145" t="s">
        <v>377</v>
      </c>
      <c r="F63" s="145" t="s">
        <v>377</v>
      </c>
      <c r="G63" s="145" t="s">
        <v>377</v>
      </c>
      <c r="H63" s="145" t="s">
        <v>377</v>
      </c>
      <c r="I63" s="155"/>
      <c r="J63" s="364"/>
      <c r="K63" s="365"/>
    </row>
    <row r="64" spans="1:11" s="125" customFormat="1" ht="22.5">
      <c r="A64" s="127" t="s">
        <v>378</v>
      </c>
      <c r="B64" s="133" t="str">
        <f>'приложение 11.2'!B61</f>
        <v>Приобретение дизельгенератора на базе ГАЗ3308 (лизинг)                                                          H_I0003</v>
      </c>
      <c r="C64" s="146" t="s">
        <v>411</v>
      </c>
      <c r="D64" s="146" t="s">
        <v>412</v>
      </c>
      <c r="E64" s="146" t="s">
        <v>377</v>
      </c>
      <c r="F64" s="146" t="s">
        <v>377</v>
      </c>
      <c r="G64" s="150">
        <v>1</v>
      </c>
      <c r="H64" s="150">
        <v>1</v>
      </c>
      <c r="I64" s="231" t="str">
        <f>'приложение 7.1'!W27</f>
        <v>Приобретено по результатам торгов </v>
      </c>
      <c r="J64" s="362"/>
      <c r="K64" s="363"/>
    </row>
    <row r="65" spans="1:11" ht="11.25">
      <c r="A65" s="128">
        <v>1</v>
      </c>
      <c r="B65" s="134" t="s">
        <v>169</v>
      </c>
      <c r="C65" s="144" t="s">
        <v>377</v>
      </c>
      <c r="D65" s="144" t="s">
        <v>377</v>
      </c>
      <c r="E65" s="144" t="s">
        <v>377</v>
      </c>
      <c r="F65" s="144" t="s">
        <v>377</v>
      </c>
      <c r="G65" s="129" t="s">
        <v>377</v>
      </c>
      <c r="H65" s="129" t="s">
        <v>377</v>
      </c>
      <c r="I65" s="152"/>
      <c r="J65" s="349"/>
      <c r="K65" s="350"/>
    </row>
    <row r="66" spans="1:11" ht="11.25">
      <c r="A66" s="128" t="s">
        <v>34</v>
      </c>
      <c r="B66" s="134" t="s">
        <v>170</v>
      </c>
      <c r="C66" s="144" t="s">
        <v>377</v>
      </c>
      <c r="D66" s="144" t="s">
        <v>377</v>
      </c>
      <c r="E66" s="144" t="s">
        <v>377</v>
      </c>
      <c r="F66" s="144" t="s">
        <v>377</v>
      </c>
      <c r="G66" s="129" t="s">
        <v>377</v>
      </c>
      <c r="H66" s="129" t="s">
        <v>377</v>
      </c>
      <c r="I66" s="153"/>
      <c r="J66" s="349"/>
      <c r="K66" s="350"/>
    </row>
    <row r="67" spans="1:11" ht="11.25">
      <c r="A67" s="128" t="s">
        <v>35</v>
      </c>
      <c r="B67" s="134" t="s">
        <v>171</v>
      </c>
      <c r="C67" s="144" t="s">
        <v>377</v>
      </c>
      <c r="D67" s="144" t="s">
        <v>377</v>
      </c>
      <c r="E67" s="144" t="s">
        <v>377</v>
      </c>
      <c r="F67" s="144" t="s">
        <v>377</v>
      </c>
      <c r="G67" s="129" t="s">
        <v>377</v>
      </c>
      <c r="H67" s="129" t="s">
        <v>377</v>
      </c>
      <c r="I67" s="153"/>
      <c r="J67" s="349"/>
      <c r="K67" s="350"/>
    </row>
    <row r="68" spans="1:11" ht="11.25">
      <c r="A68" s="128" t="s">
        <v>46</v>
      </c>
      <c r="B68" s="134" t="s">
        <v>172</v>
      </c>
      <c r="C68" s="144" t="s">
        <v>377</v>
      </c>
      <c r="D68" s="144" t="s">
        <v>377</v>
      </c>
      <c r="E68" s="144" t="s">
        <v>377</v>
      </c>
      <c r="F68" s="144" t="s">
        <v>377</v>
      </c>
      <c r="G68" s="129" t="s">
        <v>377</v>
      </c>
      <c r="H68" s="129" t="s">
        <v>377</v>
      </c>
      <c r="I68" s="153"/>
      <c r="J68" s="349"/>
      <c r="K68" s="350"/>
    </row>
    <row r="69" spans="1:11" ht="22.5">
      <c r="A69" s="128" t="s">
        <v>63</v>
      </c>
      <c r="B69" s="134" t="s">
        <v>173</v>
      </c>
      <c r="C69" s="144" t="s">
        <v>377</v>
      </c>
      <c r="D69" s="144" t="s">
        <v>377</v>
      </c>
      <c r="E69" s="144" t="s">
        <v>377</v>
      </c>
      <c r="F69" s="144" t="s">
        <v>377</v>
      </c>
      <c r="G69" s="129" t="s">
        <v>377</v>
      </c>
      <c r="H69" s="129" t="s">
        <v>377</v>
      </c>
      <c r="I69" s="153"/>
      <c r="J69" s="349"/>
      <c r="K69" s="350"/>
    </row>
    <row r="70" spans="1:11" ht="11.25">
      <c r="A70" s="128" t="s">
        <v>174</v>
      </c>
      <c r="B70" s="134" t="s">
        <v>175</v>
      </c>
      <c r="C70" s="144" t="s">
        <v>377</v>
      </c>
      <c r="D70" s="144" t="s">
        <v>377</v>
      </c>
      <c r="E70" s="144" t="s">
        <v>377</v>
      </c>
      <c r="F70" s="144" t="s">
        <v>377</v>
      </c>
      <c r="G70" s="129" t="s">
        <v>377</v>
      </c>
      <c r="H70" s="129" t="s">
        <v>377</v>
      </c>
      <c r="I70" s="153"/>
      <c r="J70" s="349"/>
      <c r="K70" s="350"/>
    </row>
    <row r="71" spans="1:11" ht="11.25">
      <c r="A71" s="128" t="s">
        <v>176</v>
      </c>
      <c r="B71" s="134" t="s">
        <v>177</v>
      </c>
      <c r="C71" s="144" t="s">
        <v>377</v>
      </c>
      <c r="D71" s="144" t="s">
        <v>377</v>
      </c>
      <c r="E71" s="144" t="s">
        <v>377</v>
      </c>
      <c r="F71" s="144" t="s">
        <v>377</v>
      </c>
      <c r="G71" s="129" t="s">
        <v>377</v>
      </c>
      <c r="H71" s="129" t="s">
        <v>377</v>
      </c>
      <c r="I71" s="153"/>
      <c r="J71" s="349"/>
      <c r="K71" s="350"/>
    </row>
    <row r="72" spans="1:11" ht="11.25">
      <c r="A72" s="128">
        <v>2</v>
      </c>
      <c r="B72" s="134" t="s">
        <v>137</v>
      </c>
      <c r="C72" s="144" t="s">
        <v>377</v>
      </c>
      <c r="D72" s="144" t="s">
        <v>377</v>
      </c>
      <c r="E72" s="144" t="s">
        <v>377</v>
      </c>
      <c r="F72" s="144" t="s">
        <v>377</v>
      </c>
      <c r="G72" s="129" t="s">
        <v>377</v>
      </c>
      <c r="H72" s="129" t="s">
        <v>377</v>
      </c>
      <c r="I72" s="153"/>
      <c r="J72" s="349"/>
      <c r="K72" s="350"/>
    </row>
    <row r="73" spans="1:11" ht="11.25">
      <c r="A73" s="128" t="s">
        <v>37</v>
      </c>
      <c r="B73" s="134" t="s">
        <v>178</v>
      </c>
      <c r="C73" s="144" t="s">
        <v>411</v>
      </c>
      <c r="D73" s="144" t="s">
        <v>411</v>
      </c>
      <c r="E73" s="144" t="s">
        <v>411</v>
      </c>
      <c r="F73" s="144" t="s">
        <v>414</v>
      </c>
      <c r="G73" s="151">
        <v>1</v>
      </c>
      <c r="H73" s="151">
        <v>1</v>
      </c>
      <c r="I73" s="153"/>
      <c r="J73" s="349"/>
      <c r="K73" s="350"/>
    </row>
    <row r="74" spans="1:11" ht="22.5">
      <c r="A74" s="128" t="s">
        <v>38</v>
      </c>
      <c r="B74" s="134" t="s">
        <v>179</v>
      </c>
      <c r="C74" s="144" t="s">
        <v>377</v>
      </c>
      <c r="D74" s="144" t="s">
        <v>377</v>
      </c>
      <c r="E74" s="144" t="s">
        <v>377</v>
      </c>
      <c r="F74" s="144" t="s">
        <v>377</v>
      </c>
      <c r="G74" s="129" t="s">
        <v>377</v>
      </c>
      <c r="H74" s="129" t="s">
        <v>377</v>
      </c>
      <c r="I74" s="153"/>
      <c r="J74" s="349"/>
      <c r="K74" s="350"/>
    </row>
    <row r="75" spans="1:11" ht="11.25">
      <c r="A75" s="128" t="s">
        <v>39</v>
      </c>
      <c r="B75" s="134" t="s">
        <v>180</v>
      </c>
      <c r="C75" s="144" t="s">
        <v>377</v>
      </c>
      <c r="D75" s="144" t="s">
        <v>377</v>
      </c>
      <c r="E75" s="144" t="s">
        <v>377</v>
      </c>
      <c r="F75" s="144" t="s">
        <v>377</v>
      </c>
      <c r="G75" s="129" t="s">
        <v>377</v>
      </c>
      <c r="H75" s="129" t="s">
        <v>377</v>
      </c>
      <c r="I75" s="153"/>
      <c r="J75" s="349"/>
      <c r="K75" s="350"/>
    </row>
    <row r="76" spans="1:11" ht="11.25">
      <c r="A76" s="128">
        <v>3</v>
      </c>
      <c r="B76" s="134" t="s">
        <v>181</v>
      </c>
      <c r="C76" s="144" t="s">
        <v>377</v>
      </c>
      <c r="D76" s="144" t="s">
        <v>377</v>
      </c>
      <c r="E76" s="144" t="s">
        <v>377</v>
      </c>
      <c r="F76" s="144" t="s">
        <v>377</v>
      </c>
      <c r="G76" s="129" t="s">
        <v>377</v>
      </c>
      <c r="H76" s="129" t="s">
        <v>377</v>
      </c>
      <c r="I76" s="153"/>
      <c r="J76" s="349"/>
      <c r="K76" s="350"/>
    </row>
    <row r="77" spans="1:11" ht="11.25">
      <c r="A77" s="128" t="s">
        <v>138</v>
      </c>
      <c r="B77" s="135" t="s">
        <v>381</v>
      </c>
      <c r="C77" s="144" t="s">
        <v>377</v>
      </c>
      <c r="D77" s="144" t="s">
        <v>377</v>
      </c>
      <c r="E77" s="144" t="s">
        <v>377</v>
      </c>
      <c r="F77" s="144" t="s">
        <v>377</v>
      </c>
      <c r="G77" s="129" t="s">
        <v>377</v>
      </c>
      <c r="H77" s="129" t="s">
        <v>377</v>
      </c>
      <c r="I77" s="153"/>
      <c r="J77" s="349"/>
      <c r="K77" s="350"/>
    </row>
    <row r="78" spans="1:11" ht="11.25">
      <c r="A78" s="128" t="s">
        <v>140</v>
      </c>
      <c r="B78" s="134" t="s">
        <v>184</v>
      </c>
      <c r="C78" s="144" t="s">
        <v>411</v>
      </c>
      <c r="D78" s="144" t="s">
        <v>412</v>
      </c>
      <c r="E78" s="144" t="s">
        <v>414</v>
      </c>
      <c r="F78" s="144" t="s">
        <v>414</v>
      </c>
      <c r="G78" s="151">
        <v>1</v>
      </c>
      <c r="H78" s="151">
        <v>1</v>
      </c>
      <c r="I78" s="153"/>
      <c r="J78" s="349"/>
      <c r="K78" s="350"/>
    </row>
    <row r="79" spans="1:11" ht="11.25">
      <c r="A79" s="128" t="s">
        <v>142</v>
      </c>
      <c r="B79" s="134" t="s">
        <v>185</v>
      </c>
      <c r="C79" s="144" t="s">
        <v>377</v>
      </c>
      <c r="D79" s="144" t="s">
        <v>377</v>
      </c>
      <c r="E79" s="144" t="s">
        <v>377</v>
      </c>
      <c r="F79" s="144" t="s">
        <v>377</v>
      </c>
      <c r="G79" s="129" t="s">
        <v>377</v>
      </c>
      <c r="H79" s="129" t="s">
        <v>377</v>
      </c>
      <c r="I79" s="153"/>
      <c r="J79" s="349"/>
      <c r="K79" s="350"/>
    </row>
    <row r="80" spans="1:11" ht="11.25">
      <c r="A80" s="128" t="s">
        <v>186</v>
      </c>
      <c r="B80" s="134" t="s">
        <v>187</v>
      </c>
      <c r="C80" s="144" t="s">
        <v>377</v>
      </c>
      <c r="D80" s="144" t="s">
        <v>377</v>
      </c>
      <c r="E80" s="144" t="s">
        <v>377</v>
      </c>
      <c r="F80" s="144" t="s">
        <v>377</v>
      </c>
      <c r="G80" s="129" t="s">
        <v>377</v>
      </c>
      <c r="H80" s="129" t="s">
        <v>377</v>
      </c>
      <c r="I80" s="153"/>
      <c r="J80" s="349"/>
      <c r="K80" s="350"/>
    </row>
    <row r="81" spans="1:11" ht="11.25">
      <c r="A81" s="128" t="s">
        <v>188</v>
      </c>
      <c r="B81" s="134" t="s">
        <v>189</v>
      </c>
      <c r="C81" s="144" t="s">
        <v>377</v>
      </c>
      <c r="D81" s="144" t="s">
        <v>377</v>
      </c>
      <c r="E81" s="144" t="s">
        <v>377</v>
      </c>
      <c r="F81" s="144" t="s">
        <v>377</v>
      </c>
      <c r="G81" s="129" t="s">
        <v>377</v>
      </c>
      <c r="H81" s="129" t="s">
        <v>377</v>
      </c>
      <c r="I81" s="153"/>
      <c r="J81" s="349"/>
      <c r="K81" s="350"/>
    </row>
    <row r="82" spans="1:11" ht="11.25">
      <c r="A82" s="128">
        <v>4</v>
      </c>
      <c r="B82" s="134" t="s">
        <v>163</v>
      </c>
      <c r="C82" s="144" t="s">
        <v>377</v>
      </c>
      <c r="D82" s="144" t="s">
        <v>377</v>
      </c>
      <c r="E82" s="144" t="s">
        <v>377</v>
      </c>
      <c r="F82" s="144" t="s">
        <v>377</v>
      </c>
      <c r="G82" s="129" t="s">
        <v>377</v>
      </c>
      <c r="H82" s="129" t="s">
        <v>377</v>
      </c>
      <c r="I82" s="153"/>
      <c r="J82" s="349"/>
      <c r="K82" s="350"/>
    </row>
    <row r="83" spans="1:11" ht="11.25">
      <c r="A83" s="128" t="s">
        <v>41</v>
      </c>
      <c r="B83" s="134" t="s">
        <v>190</v>
      </c>
      <c r="C83" s="144" t="s">
        <v>377</v>
      </c>
      <c r="D83" s="144" t="s">
        <v>377</v>
      </c>
      <c r="E83" s="144" t="s">
        <v>377</v>
      </c>
      <c r="F83" s="144" t="s">
        <v>377</v>
      </c>
      <c r="G83" s="129" t="s">
        <v>377</v>
      </c>
      <c r="H83" s="129" t="s">
        <v>377</v>
      </c>
      <c r="I83" s="153"/>
      <c r="J83" s="349"/>
      <c r="K83" s="350"/>
    </row>
    <row r="84" spans="1:11" ht="22.5">
      <c r="A84" s="128" t="s">
        <v>42</v>
      </c>
      <c r="B84" s="134" t="s">
        <v>191</v>
      </c>
      <c r="C84" s="144" t="s">
        <v>377</v>
      </c>
      <c r="D84" s="144" t="s">
        <v>377</v>
      </c>
      <c r="E84" s="144" t="s">
        <v>377</v>
      </c>
      <c r="F84" s="144" t="s">
        <v>377</v>
      </c>
      <c r="G84" s="129" t="s">
        <v>377</v>
      </c>
      <c r="H84" s="129" t="s">
        <v>377</v>
      </c>
      <c r="I84" s="153"/>
      <c r="J84" s="349"/>
      <c r="K84" s="350"/>
    </row>
    <row r="85" spans="1:11" ht="11.25">
      <c r="A85" s="128" t="s">
        <v>43</v>
      </c>
      <c r="B85" s="134" t="s">
        <v>192</v>
      </c>
      <c r="C85" s="144" t="s">
        <v>377</v>
      </c>
      <c r="D85" s="144" t="s">
        <v>377</v>
      </c>
      <c r="E85" s="144" t="s">
        <v>377</v>
      </c>
      <c r="F85" s="144" t="s">
        <v>377</v>
      </c>
      <c r="G85" s="144" t="s">
        <v>377</v>
      </c>
      <c r="H85" s="129" t="s">
        <v>377</v>
      </c>
      <c r="I85" s="153"/>
      <c r="J85" s="349"/>
      <c r="K85" s="350"/>
    </row>
    <row r="86" spans="1:11" ht="12" thickBot="1">
      <c r="A86" s="130" t="s">
        <v>86</v>
      </c>
      <c r="B86" s="136" t="s">
        <v>193</v>
      </c>
      <c r="C86" s="145" t="s">
        <v>377</v>
      </c>
      <c r="D86" s="145" t="s">
        <v>377</v>
      </c>
      <c r="E86" s="145" t="s">
        <v>377</v>
      </c>
      <c r="F86" s="145" t="s">
        <v>377</v>
      </c>
      <c r="G86" s="145" t="s">
        <v>377</v>
      </c>
      <c r="H86" s="145" t="s">
        <v>377</v>
      </c>
      <c r="I86" s="154"/>
      <c r="J86" s="347"/>
      <c r="K86" s="348"/>
    </row>
  </sheetData>
  <sheetProtection/>
  <mergeCells count="82">
    <mergeCell ref="J20:K20"/>
    <mergeCell ref="J19:K19"/>
    <mergeCell ref="J17:K17"/>
    <mergeCell ref="J18:K18"/>
    <mergeCell ref="J28:K28"/>
    <mergeCell ref="J27:K27"/>
    <mergeCell ref="J26:K26"/>
    <mergeCell ref="J25:K25"/>
    <mergeCell ref="J30:K30"/>
    <mergeCell ref="J29:K29"/>
    <mergeCell ref="G14:G16"/>
    <mergeCell ref="I14:I16"/>
    <mergeCell ref="J24:K24"/>
    <mergeCell ref="J23:K23"/>
    <mergeCell ref="J22:K22"/>
    <mergeCell ref="J21:K21"/>
    <mergeCell ref="H14:H16"/>
    <mergeCell ref="J14:K16"/>
    <mergeCell ref="J36:K36"/>
    <mergeCell ref="J35:K35"/>
    <mergeCell ref="J34:K34"/>
    <mergeCell ref="J33:K33"/>
    <mergeCell ref="J32:K32"/>
    <mergeCell ref="J31:K31"/>
    <mergeCell ref="J42:K42"/>
    <mergeCell ref="J41:K41"/>
    <mergeCell ref="J40:K40"/>
    <mergeCell ref="J39:K39"/>
    <mergeCell ref="J38:K38"/>
    <mergeCell ref="J37:K37"/>
    <mergeCell ref="J48:K48"/>
    <mergeCell ref="J47:K47"/>
    <mergeCell ref="J46:K46"/>
    <mergeCell ref="J45:K45"/>
    <mergeCell ref="J44:K44"/>
    <mergeCell ref="J43:K43"/>
    <mergeCell ref="J54:K54"/>
    <mergeCell ref="J53:K53"/>
    <mergeCell ref="J52:K52"/>
    <mergeCell ref="J51:K51"/>
    <mergeCell ref="J50:K50"/>
    <mergeCell ref="J49:K49"/>
    <mergeCell ref="J60:K60"/>
    <mergeCell ref="J59:K59"/>
    <mergeCell ref="J58:K58"/>
    <mergeCell ref="J57:K57"/>
    <mergeCell ref="J56:K56"/>
    <mergeCell ref="J55:K55"/>
    <mergeCell ref="J66:K66"/>
    <mergeCell ref="J65:K65"/>
    <mergeCell ref="J64:K64"/>
    <mergeCell ref="J63:K63"/>
    <mergeCell ref="J62:K62"/>
    <mergeCell ref="J61:K61"/>
    <mergeCell ref="J72:K72"/>
    <mergeCell ref="J71:K71"/>
    <mergeCell ref="J70:K70"/>
    <mergeCell ref="J69:K69"/>
    <mergeCell ref="J68:K68"/>
    <mergeCell ref="J67:K67"/>
    <mergeCell ref="J78:K78"/>
    <mergeCell ref="J77:K77"/>
    <mergeCell ref="J76:K76"/>
    <mergeCell ref="J75:K75"/>
    <mergeCell ref="J74:K74"/>
    <mergeCell ref="J73:K73"/>
    <mergeCell ref="J84:K84"/>
    <mergeCell ref="J83:K83"/>
    <mergeCell ref="J82:K82"/>
    <mergeCell ref="J81:K81"/>
    <mergeCell ref="J80:K80"/>
    <mergeCell ref="J79:K79"/>
    <mergeCell ref="J86:K86"/>
    <mergeCell ref="J85:K85"/>
    <mergeCell ref="A5:K5"/>
    <mergeCell ref="A11:I11"/>
    <mergeCell ref="A13:I13"/>
    <mergeCell ref="C15:D15"/>
    <mergeCell ref="E15:F15"/>
    <mergeCell ref="C14:F14"/>
    <mergeCell ref="A14:A16"/>
    <mergeCell ref="B14:B16"/>
  </mergeCells>
  <printOptions/>
  <pageMargins left="0.7086614173228347" right="0.11811023622047245" top="0.35433070866141736" bottom="0.15748031496062992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реализации ИПР за IV квартал 2017 года</dc:title>
  <dc:subject/>
  <dc:creator>Kudryashov_YM</dc:creator>
  <cp:keywords/>
  <dc:description/>
  <cp:lastModifiedBy>aafanasyev</cp:lastModifiedBy>
  <cp:lastPrinted>2018-11-13T08:08:54Z</cp:lastPrinted>
  <dcterms:created xsi:type="dcterms:W3CDTF">2009-07-27T10:10:26Z</dcterms:created>
  <dcterms:modified xsi:type="dcterms:W3CDTF">2019-05-15T11:19:25Z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XXJ7TYMEEKJ2-6354-6</vt:lpwstr>
  </property>
  <property fmtid="{D5CDD505-2E9C-101B-9397-08002B2CF9AE}" pid="3" name="_dlc_DocIdItemGuid">
    <vt:lpwstr>a1be91fa-ffb8-4b46-ae38-ed49d5a5e21a</vt:lpwstr>
  </property>
  <property fmtid="{D5CDD505-2E9C-101B-9397-08002B2CF9AE}" pid="4" name="_dlc_DocIdUrl">
    <vt:lpwstr>https://vip.gov.mari.ru/mecon/_layouts/DocIdRedir.aspx?ID=XXJ7TYMEEKJ2-6354-6, XXJ7TYMEEKJ2-6354-6</vt:lpwstr>
  </property>
  <property fmtid="{D5CDD505-2E9C-101B-9397-08002B2CF9AE}" pid="5" name="Описание">
    <vt:lpwstr/>
  </property>
</Properties>
</file>