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9"/>
  </bookViews>
  <sheets>
    <sheet name="1.1" sheetId="1" r:id="rId1"/>
    <sheet name="1.2" sheetId="2" r:id="rId2"/>
    <sheet name="1.4" sheetId="3" r:id="rId3"/>
    <sheet name="5.1" sheetId="4" r:id="rId4"/>
    <sheet name="6.1" sheetId="5" r:id="rId5"/>
    <sheet name="6.2" sheetId="6" r:id="rId6"/>
    <sheet name="6.3" sheetId="7" r:id="rId7"/>
    <sheet name="6.4" sheetId="8" r:id="rId8"/>
    <sheet name="6.4 (2)" sheetId="9" r:id="rId9"/>
    <sheet name="7.1" sheetId="10" r:id="rId10"/>
    <sheet name="7.2" sheetId="11" r:id="rId11"/>
  </sheets>
  <definedNames>
    <definedName name="TABLE" localSheetId="0">'1.1'!#REF!</definedName>
    <definedName name="TABLE_2" localSheetId="0">'1.1'!#REF!</definedName>
    <definedName name="_xlnm.Print_Area" localSheetId="0">'1.1'!$A$1:$CV$27</definedName>
    <definedName name="_xlnm.Print_Area" localSheetId="1">'1.2'!$A$1:$CV$16</definedName>
    <definedName name="_xlnm.Print_Area" localSheetId="2">'1.4'!$A$1:$DA$19</definedName>
    <definedName name="_xlnm.Print_Area" localSheetId="9">'7.1'!$A$1:$CV$14</definedName>
  </definedNames>
  <calcPr fullCalcOnLoad="1"/>
</workbook>
</file>

<file path=xl/sharedStrings.xml><?xml version="1.0" encoding="utf-8"?>
<sst xmlns="http://schemas.openxmlformats.org/spreadsheetml/2006/main" count="464" uniqueCount="201">
  <si>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</si>
  <si>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</si>
  <si>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</si>
  <si>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</si>
  <si>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</si>
  <si>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</si>
  <si>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</si>
  <si>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</si>
  <si>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</si>
  <si>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</si>
  <si>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</si>
  <si>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</si>
  <si>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</si>
  <si>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</si>
  <si>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</si>
  <si>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</si>
  <si>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</si>
  <si>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</si>
  <si>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</si>
  <si>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</si>
  <si>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</si>
  <si>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</si>
  <si>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</si>
  <si>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t>2013</t>
  </si>
  <si>
    <t xml:space="preserve">Директор </t>
  </si>
  <si>
    <t>Кулалаев И.В.</t>
  </si>
  <si>
    <t>Форма 1.2 - Расчет показателя средней продолжительности прекращений 
передачи электрической энергии</t>
  </si>
  <si>
    <t>ООО "ЙОЭсК"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</si>
  <si>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</si>
  <si>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</si>
  <si>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</si>
  <si>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</si>
  <si>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</si>
  <si>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</si>
  <si>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</si>
  <si>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</si>
  <si>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</si>
  <si>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Директор</t>
  </si>
  <si>
    <r>
      <t xml:space="preserve">Форма 1.4 - Предложения электросетевой организации по плановым 
значениям показателей надежности и качества услуг на каждый расчетный 
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</si>
  <si>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</si>
  <si>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</si>
  <si>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</si>
  <si>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годы: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</si>
  <si>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</si>
  <si>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
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</si>
  <si>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</si>
  <si>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</si>
  <si>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</si>
  <si>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5.1 - Отчетные данные по выполнению заявок на технологическое</t>
  </si>
  <si>
    <t xml:space="preserve">присоединение к сети, в период </t>
  </si>
  <si>
    <t>Наименование электросетевой организации (подразделения/филиала)</t>
  </si>
  <si>
    <t>Число, шт.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</si>
  <si>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</si>
  <si>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</si>
  <si>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</si>
  <si>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2013 год</t>
  </si>
  <si>
    <t xml:space="preserve">Форма 6.1 - Расчет значения индикатора информативности за период </t>
  </si>
  <si>
    <t>Наименование территориальной сетевой организации</t>
  </si>
  <si>
    <t>Параметр 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</si>
  <si>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</si>
  <si>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</si>
  <si>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</si>
  <si>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</si>
  <si>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</si>
  <si>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</si>
  <si>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</si>
  <si>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</si>
  <si>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</si>
  <si>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</si>
  <si>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</si>
  <si>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</si>
  <si>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</si>
  <si>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</si>
  <si>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</si>
  <si>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</si>
  <si>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</si>
  <si>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</si>
  <si>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</si>
  <si>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</si>
  <si>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</si>
  <si>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</si>
  <si>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</si>
  <si>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</si>
  <si>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</si>
  <si>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</si>
  <si>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</si>
  <si>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</si>
  <si>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</si>
  <si>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</si>
  <si>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6.2 - Расчет значения индикатора исполнительности 
(для долгосрочных периодов регулирования, начавшихся до 2014 года)</t>
  </si>
  <si>
    <t>Наименование параметра (показателя), 
характеризующего 
индикатор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</si>
  <si>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</si>
  <si>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</si>
  <si>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</si>
  <si>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</si>
  <si>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</si>
  <si>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</si>
  <si>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</si>
  <si>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</si>
  <si>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</si>
  <si>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</si>
  <si>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</si>
  <si>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</si>
  <si>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</si>
  <si>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</si>
  <si>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</si>
  <si>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</si>
  <si>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</si>
  <si>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</si>
  <si>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</si>
  <si>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</si>
  <si>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</si>
  <si>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</si>
  <si>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</si>
  <si>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</si>
  <si>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</si>
  <si>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</si>
  <si>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</si>
  <si>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</si>
  <si>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</si>
  <si>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</si>
  <si>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</si>
  <si>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</si>
  <si>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</si>
  <si>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</si>
  <si>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</si>
  <si>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</si>
  <si>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</si>
  <si>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</si>
  <si>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</si>
  <si>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</si>
  <si>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</si>
  <si>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</si>
  <si>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</si>
  <si>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</si>
  <si>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</si>
  <si>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r>
      <t xml:space="preserve">Предлагаемые плановые значения параметров (критериев), характеризующих 
индикаторы 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</si>
  <si>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</si>
  <si>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</si>
  <si>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</si>
  <si>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</si>
  <si>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</si>
  <si>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</si>
  <si>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</si>
  <si>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</si>
  <si>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</si>
  <si>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</si>
  <si>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</si>
  <si>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</si>
  <si>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</si>
  <si>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</si>
  <si>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1.2.  </t>
  </si>
  <si>
    <t xml:space="preserve">2.2. а) 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</si>
  <si>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</si>
  <si>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</si>
  <si>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</si>
  <si>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</si>
  <si>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</si>
  <si>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</si>
  <si>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</si>
  <si>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</si>
  <si>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</si>
  <si>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</si>
  <si>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</si>
  <si>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</si>
  <si>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</si>
  <si>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</si>
  <si>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</si>
  <si>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</si>
  <si>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</si>
  <si>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</si>
  <si>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</si>
  <si>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t>№ формулы
методических 
указаний</t>
  </si>
  <si>
    <t>6.1</t>
  </si>
  <si>
    <t>6.2</t>
  </si>
  <si>
    <t>4, 4.1</t>
  </si>
  <si>
    <t>пп. 7.1
методических 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</si>
  <si>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</si>
  <si>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</si>
  <si>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</si>
  <si>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</si>
  <si>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</si>
  <si>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</si>
  <si>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</si>
  <si>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</si>
  <si>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</si>
  <si>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</si>
  <si>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</si>
  <si>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</si>
  <si>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</si>
  <si>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</si>
  <si>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</si>
  <si>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</si>
  <si>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</si>
  <si>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</si>
  <si>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</si>
  <si>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Диреткор</t>
  </si>
  <si>
    <t>2012</t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</si>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</sst>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20" xfId="0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1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0" fontId="10" fillId="0" borderId="21" xfId="0" applyNumberFormat="1" applyFont="1" applyBorder="1" applyAlignment="1">
      <alignment horizontal="justify" vertical="center" wrapText="1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9" fontId="3" fillId="0" borderId="21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165" fontId="3" fillId="0" borderId="17" xfId="0" applyNumberFormat="1" applyFont="1" applyBorder="1" applyAlignment="1">
      <alignment horizontal="center" vertical="top"/>
    </xf>
    <xf numFmtId="165" fontId="3" fillId="0" borderId="21" xfId="0" applyNumberFormat="1" applyFont="1" applyBorder="1" applyAlignment="1">
      <alignment horizontal="center" vertical="top"/>
    </xf>
    <xf numFmtId="165" fontId="3" fillId="0" borderId="18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justify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view="pageBreakPreview" zoomScaleSheetLayoutView="100" zoomScalePageLayoutView="0" workbookViewId="0" topLeftCell="A1">
      <selection activeCell="DN21" sqref="DN21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</row>
    <row r="4" spans="1:100" s="1" customFormat="1" ht="15.75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</row>
    <row r="5" spans="44:55" s="1" customFormat="1" ht="15.75">
      <c r="AR5" s="2" t="s">
        <v>21</v>
      </c>
      <c r="AS5" s="49" t="s">
        <v>23</v>
      </c>
      <c r="AT5" s="49"/>
      <c r="AU5" s="49"/>
      <c r="AV5" s="49"/>
      <c r="AW5" s="49"/>
      <c r="AX5" s="49"/>
      <c r="AY5" s="49"/>
      <c r="AZ5" s="49"/>
      <c r="BA5" s="49"/>
      <c r="BB5" s="49"/>
      <c r="BC5" s="1" t="s">
        <v>22</v>
      </c>
    </row>
    <row r="6" s="1" customFormat="1" ht="15.75"/>
    <row r="8" spans="1:100" s="5" customFormat="1" ht="45" customHeight="1">
      <c r="A8" s="50" t="s">
        <v>16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  <c r="AC8" s="50" t="s">
        <v>14</v>
      </c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2"/>
      <c r="BG8" s="50" t="s">
        <v>15</v>
      </c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2"/>
    </row>
    <row r="9" spans="1:100" ht="15">
      <c r="A9" s="47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>
        <v>2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>
        <v>3</v>
      </c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</row>
    <row r="10" spans="1:100" ht="15">
      <c r="A10" s="43" t="s">
        <v>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>
        <v>0</v>
      </c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7">
        <v>130</v>
      </c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</row>
    <row r="11" spans="1:100" ht="15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>
        <v>0</v>
      </c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7">
        <v>130</v>
      </c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</row>
    <row r="12" spans="1:100" ht="15">
      <c r="A12" s="43" t="s">
        <v>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>
        <v>0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7">
        <v>137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</row>
    <row r="13" spans="1:100" ht="15">
      <c r="A13" s="43" t="s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>
        <v>0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7">
        <v>137</v>
      </c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</row>
    <row r="14" spans="1:100" ht="15">
      <c r="A14" s="43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>
        <v>0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7">
        <v>137</v>
      </c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</row>
    <row r="15" spans="1:100" ht="15">
      <c r="A15" s="43" t="s"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>
        <v>0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7">
        <v>141</v>
      </c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ht="15">
      <c r="A16" s="43" t="s">
        <v>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>
        <v>0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7">
        <v>141</v>
      </c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</row>
    <row r="17" spans="1:100" ht="15">
      <c r="A17" s="43" t="s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>
        <v>0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7">
        <v>141</v>
      </c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</row>
    <row r="18" spans="1:100" ht="15">
      <c r="A18" s="43" t="s">
        <v>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>
        <v>0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7">
        <v>141</v>
      </c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</row>
    <row r="19" spans="1:100" ht="15">
      <c r="A19" s="43" t="s">
        <v>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>
        <v>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7">
        <v>141</v>
      </c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</row>
    <row r="20" spans="1:100" ht="15">
      <c r="A20" s="43" t="s">
        <v>12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>
        <v>0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7">
        <v>143</v>
      </c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</row>
    <row r="21" spans="1:100" ht="15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>
        <v>0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7">
        <v>144</v>
      </c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</row>
    <row r="23" spans="1:100" s="1" customFormat="1" ht="15.75">
      <c r="A23" s="46" t="s">
        <v>24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 t="s">
        <v>25</v>
      </c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</row>
    <row r="24" spans="1:100" s="3" customFormat="1" ht="13.5" customHeight="1">
      <c r="A24" s="45" t="s">
        <v>17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 t="s">
        <v>18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 t="s">
        <v>19</v>
      </c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</row>
    <row r="26" spans="1:28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="7" customFormat="1" ht="15" customHeight="1">
      <c r="F27" s="8" t="s">
        <v>20</v>
      </c>
    </row>
  </sheetData>
  <sheetProtection/>
  <mergeCells count="51">
    <mergeCell ref="AC9:BF9"/>
    <mergeCell ref="BG13:CV13"/>
    <mergeCell ref="A21:AB21"/>
    <mergeCell ref="A17:AB17"/>
    <mergeCell ref="A10:AB10"/>
    <mergeCell ref="A11:AB11"/>
    <mergeCell ref="A8:AB8"/>
    <mergeCell ref="BG11:CV11"/>
    <mergeCell ref="A18:AB18"/>
    <mergeCell ref="AC8:BF8"/>
    <mergeCell ref="BG8:CV8"/>
    <mergeCell ref="AC18:BF18"/>
    <mergeCell ref="BG9:CV9"/>
    <mergeCell ref="A19:AB19"/>
    <mergeCell ref="AC14:BF14"/>
    <mergeCell ref="BG14:CV14"/>
    <mergeCell ref="AC15:BF15"/>
    <mergeCell ref="BG15:CV15"/>
    <mergeCell ref="AC12:BF12"/>
    <mergeCell ref="BG12:CV12"/>
    <mergeCell ref="AC13:BF13"/>
    <mergeCell ref="BG10:CV10"/>
    <mergeCell ref="AC19:BF19"/>
    <mergeCell ref="A16:AB16"/>
    <mergeCell ref="AC20:BF20"/>
    <mergeCell ref="AS5:BB5"/>
    <mergeCell ref="BG19:CV19"/>
    <mergeCell ref="AC16:BF16"/>
    <mergeCell ref="BG16:CV16"/>
    <mergeCell ref="AC17:BF17"/>
    <mergeCell ref="BG17:CV17"/>
    <mergeCell ref="AK23:BT23"/>
    <mergeCell ref="BG18:CV18"/>
    <mergeCell ref="A3:CV3"/>
    <mergeCell ref="A4:CV4"/>
    <mergeCell ref="A12:AB12"/>
    <mergeCell ref="A13:AB13"/>
    <mergeCell ref="A14:AB14"/>
    <mergeCell ref="A15:AB15"/>
    <mergeCell ref="A9:AB9"/>
    <mergeCell ref="AC10:BF10"/>
    <mergeCell ref="A20:AB20"/>
    <mergeCell ref="AC11:BF11"/>
    <mergeCell ref="AK24:BT24"/>
    <mergeCell ref="BU23:CV23"/>
    <mergeCell ref="BU24:CV24"/>
    <mergeCell ref="BG20:CV20"/>
    <mergeCell ref="AC21:BF21"/>
    <mergeCell ref="BG21:CV21"/>
    <mergeCell ref="A24:AJ24"/>
    <mergeCell ref="A23:AJ2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4"/>
  <sheetViews>
    <sheetView tabSelected="1" view="pageBreakPreview" zoomScale="85" zoomScaleSheetLayoutView="85" zoomScalePageLayoutView="0" workbookViewId="0" topLeftCell="A1">
      <selection activeCell="BS15" sqref="BS15"/>
    </sheetView>
  </sheetViews>
  <sheetFormatPr defaultColWidth="9.00390625" defaultRowHeight="12.75"/>
  <cols>
    <col min="1" max="100" width="0.875" style="0" customWidth="1"/>
    <col min="101" max="101" width="9.25390625" style="0" customWidth="1"/>
  </cols>
  <sheetData>
    <row r="1" spans="1:10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2"/>
    </row>
    <row r="2" spans="1:10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46.5" customHeight="1">
      <c r="A3" s="68" t="s">
        <v>171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4.25" customHeight="1">
      <c r="A5" s="79" t="s">
        <v>39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1"/>
      <c r="AO5" s="79" t="s">
        <v>172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1"/>
      <c r="BS5" s="79" t="s">
        <v>59</v>
      </c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1"/>
    </row>
    <row r="6" spans="1:100" ht="67.5" customHeight="1">
      <c r="A6" s="34"/>
      <c r="B6" s="75" t="s">
        <v>177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24"/>
      <c r="AO6" s="150" t="s">
        <v>0</v>
      </c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9"/>
      <c r="BS6" s="151">
        <f>'1.2'!BG12:CV12</f>
        <v>0</v>
      </c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77.25" customHeight="1">
      <c r="A7" s="32"/>
      <c r="B7" s="75" t="s">
        <v>178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24"/>
      <c r="AO7" s="150" t="s">
        <v>173</v>
      </c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9"/>
      <c r="BS7" s="151" t="s">
        <v>66</v>
      </c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3"/>
    </row>
    <row r="8" spans="1:100" ht="60.75" customHeight="1">
      <c r="A8" s="32"/>
      <c r="B8" s="75" t="s">
        <v>179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24"/>
      <c r="AO8" s="150" t="s">
        <v>174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9"/>
      <c r="BS8" s="154">
        <f>0.1*'6.1'!CH33+0.7*'6.2'!CK34+0.2*'6.3'!CH33</f>
        <v>0.8508333333333333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6"/>
    </row>
    <row r="9" spans="1:100" ht="34.5" customHeight="1">
      <c r="A9" s="32"/>
      <c r="B9" s="75" t="s">
        <v>180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24"/>
      <c r="AO9" s="150" t="s">
        <v>175</v>
      </c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9"/>
      <c r="BS9" s="85">
        <f>'1.4'!BV9</f>
        <v>0</v>
      </c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7"/>
    </row>
    <row r="10" spans="1:100" ht="33" customHeight="1">
      <c r="A10" s="32"/>
      <c r="B10" s="75" t="s">
        <v>181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24"/>
      <c r="AO10" s="150" t="s">
        <v>175</v>
      </c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9"/>
      <c r="BS10" s="85" t="s">
        <v>66</v>
      </c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7"/>
    </row>
    <row r="11" spans="1:100" ht="33.75" customHeight="1">
      <c r="A11" s="32"/>
      <c r="B11" s="75" t="s">
        <v>182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24"/>
      <c r="AO11" s="150" t="s">
        <v>175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9"/>
      <c r="BS11" s="85">
        <f>'1.4'!BV11</f>
        <v>1.0102</v>
      </c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7"/>
    </row>
    <row r="12" spans="1:100" ht="48" customHeight="1">
      <c r="A12" s="32"/>
      <c r="B12" s="146" t="s">
        <v>183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24"/>
      <c r="AO12" s="147" t="s">
        <v>176</v>
      </c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9"/>
      <c r="BS12" s="85">
        <f>IF((BS9*(1-0.35)&gt;BS6),1,0)</f>
        <v>0</v>
      </c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7"/>
    </row>
    <row r="13" spans="1:100" ht="94.5" customHeight="1">
      <c r="A13" s="32"/>
      <c r="B13" s="146" t="s">
        <v>184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24"/>
      <c r="AO13" s="147" t="s">
        <v>176</v>
      </c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9"/>
      <c r="BS13" s="85" t="s">
        <v>66</v>
      </c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7"/>
    </row>
    <row r="14" spans="1:100" ht="64.5" customHeight="1">
      <c r="A14" s="32"/>
      <c r="B14" s="146" t="s">
        <v>185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24"/>
      <c r="AO14" s="147" t="s">
        <v>176</v>
      </c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9"/>
      <c r="BS14" s="85">
        <f>IF((BS11*(1-0.35)&gt;BS8),1,0)</f>
        <v>0</v>
      </c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7"/>
    </row>
  </sheetData>
  <sheetProtection/>
  <mergeCells count="31">
    <mergeCell ref="A3:CV3"/>
    <mergeCell ref="A5:AN5"/>
    <mergeCell ref="AO5:BR5"/>
    <mergeCell ref="BS5:CV5"/>
    <mergeCell ref="B6:AM6"/>
    <mergeCell ref="AO6:BR6"/>
    <mergeCell ref="BS6:CV6"/>
    <mergeCell ref="B7:AM7"/>
    <mergeCell ref="AO7:BR7"/>
    <mergeCell ref="BS7:CV7"/>
    <mergeCell ref="B8:AM8"/>
    <mergeCell ref="AO8:BR8"/>
    <mergeCell ref="BS8:CV8"/>
    <mergeCell ref="B9:AM9"/>
    <mergeCell ref="AO9:BR9"/>
    <mergeCell ref="BS9:CV9"/>
    <mergeCell ref="B10:AM10"/>
    <mergeCell ref="AO10:BR10"/>
    <mergeCell ref="BS10:CV10"/>
    <mergeCell ref="B11:AM11"/>
    <mergeCell ref="AO11:BR11"/>
    <mergeCell ref="BS11:CV11"/>
    <mergeCell ref="B12:AM12"/>
    <mergeCell ref="AO12:BR12"/>
    <mergeCell ref="BS12:CV12"/>
    <mergeCell ref="B13:AM13"/>
    <mergeCell ref="AO13:BR13"/>
    <mergeCell ref="BS13:CV13"/>
    <mergeCell ref="B14:AM14"/>
    <mergeCell ref="AO14:BR14"/>
    <mergeCell ref="BS14:CV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="115" zoomScaleSheetLayoutView="115" zoomScalePageLayoutView="0" workbookViewId="0" topLeftCell="A1">
      <selection activeCell="BL9" sqref="BL9:CU9"/>
    </sheetView>
  </sheetViews>
  <sheetFormatPr defaultColWidth="9.00390625" defaultRowHeight="12.75"/>
  <cols>
    <col min="1" max="100" width="0.875" style="0" customWidth="1"/>
  </cols>
  <sheetData>
    <row r="1" spans="1:10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52.5" customHeight="1">
      <c r="A2" s="68" t="s">
        <v>186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5">
      <c r="A4" s="108" t="s">
        <v>39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10"/>
      <c r="AO4" s="108" t="s">
        <v>187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10"/>
      <c r="BK4" s="108" t="s">
        <v>59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10"/>
    </row>
    <row r="5" spans="1:100" ht="123.75" customHeight="1">
      <c r="A5" s="34"/>
      <c r="B5" s="146" t="s">
        <v>188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24"/>
      <c r="AO5" s="150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9"/>
      <c r="BK5" s="34"/>
      <c r="BL5" s="88" t="s">
        <v>189</v>
      </c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39"/>
    </row>
    <row r="6" spans="1:100" ht="15">
      <c r="A6" s="16"/>
      <c r="B6" s="157" t="s">
        <v>190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40"/>
      <c r="AO6" s="159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1"/>
      <c r="BK6" s="9"/>
      <c r="BL6" s="162" t="s">
        <v>191</v>
      </c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7"/>
    </row>
    <row r="7" spans="1:100" ht="31.5" customHeight="1">
      <c r="A7" s="1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41"/>
      <c r="AO7" s="130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2"/>
      <c r="BK7" s="19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42"/>
    </row>
    <row r="8" spans="1:100" ht="46.5" customHeight="1">
      <c r="A8" s="32"/>
      <c r="B8" s="146" t="s">
        <v>192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24"/>
      <c r="AO8" s="150" t="s">
        <v>193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9"/>
      <c r="BK8" s="34"/>
      <c r="BL8" s="51">
        <f>'7.1'!BS12</f>
        <v>0</v>
      </c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39"/>
    </row>
    <row r="9" spans="1:100" ht="50.25" customHeight="1">
      <c r="A9" s="32"/>
      <c r="B9" s="146" t="s">
        <v>194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24"/>
      <c r="AO9" s="150" t="s">
        <v>193</v>
      </c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9"/>
      <c r="BK9" s="34"/>
      <c r="BL9" s="51">
        <f>'7.1'!BS14</f>
        <v>0</v>
      </c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39"/>
    </row>
    <row r="10" spans="1:100" ht="48.75" customHeight="1">
      <c r="A10" s="32"/>
      <c r="B10" s="146" t="s">
        <v>195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24"/>
      <c r="AO10" s="150" t="s">
        <v>6</v>
      </c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9"/>
      <c r="BK10" s="34"/>
      <c r="BL10" s="51">
        <f>0.65*BL8+(1-0.65)*BL9</f>
        <v>0</v>
      </c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39"/>
    </row>
    <row r="11" spans="1:100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ht="15.75">
      <c r="A12" s="46" t="s">
        <v>196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 t="s">
        <v>25</v>
      </c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</row>
    <row r="13" spans="1:100" ht="12.75">
      <c r="A13" s="45" t="s">
        <v>17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 t="s">
        <v>18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 t="s">
        <v>19</v>
      </c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</row>
    <row r="14" spans="1:100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</row>
  </sheetData>
  <sheetProtection/>
  <mergeCells count="26">
    <mergeCell ref="A2:CV2"/>
    <mergeCell ref="A4:AN4"/>
    <mergeCell ref="AO4:BJ4"/>
    <mergeCell ref="BK4:CV4"/>
    <mergeCell ref="B5:AM5"/>
    <mergeCell ref="AO5:BJ5"/>
    <mergeCell ref="BL5:CU5"/>
    <mergeCell ref="B6:AM7"/>
    <mergeCell ref="AO6:BJ7"/>
    <mergeCell ref="BL6:CU6"/>
    <mergeCell ref="BL7:CU7"/>
    <mergeCell ref="B8:AM8"/>
    <mergeCell ref="AO8:BJ8"/>
    <mergeCell ref="BL8:CU8"/>
    <mergeCell ref="B9:AM9"/>
    <mergeCell ref="AO9:BJ9"/>
    <mergeCell ref="BL9:CU9"/>
    <mergeCell ref="B10:AM10"/>
    <mergeCell ref="AO10:BJ10"/>
    <mergeCell ref="BL10:CU10"/>
    <mergeCell ref="A12:AJ12"/>
    <mergeCell ref="AK12:BT12"/>
    <mergeCell ref="BU12:CV12"/>
    <mergeCell ref="A13:AJ13"/>
    <mergeCell ref="AK13:BT13"/>
    <mergeCell ref="BU13:C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6"/>
  <sheetViews>
    <sheetView view="pageBreakPreview" zoomScale="115" zoomScaleSheetLayoutView="115" zoomScalePageLayoutView="0" workbookViewId="0" topLeftCell="A1">
      <selection activeCell="B12" sqref="B12:BE12"/>
    </sheetView>
  </sheetViews>
  <sheetFormatPr defaultColWidth="9.00390625" defaultRowHeight="12.75"/>
  <cols>
    <col min="1" max="100" width="0.875" style="0" customWidth="1"/>
  </cols>
  <sheetData>
    <row r="1" spans="1:10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2"/>
    </row>
    <row r="2" spans="1:10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33.7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</row>
    <row r="4" spans="1:10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5.75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</row>
    <row r="6" spans="1:100" ht="12.75">
      <c r="A6" s="45" t="s">
        <v>28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</row>
    <row r="7" spans="1:100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ht="15">
      <c r="A8" s="9"/>
      <c r="B8" s="69" t="s">
        <v>29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 t="s">
        <v>23</v>
      </c>
      <c r="AO8" s="70"/>
      <c r="AP8" s="70"/>
      <c r="AQ8" s="70"/>
      <c r="AR8" s="70"/>
      <c r="AS8" s="70"/>
      <c r="AT8" s="70"/>
      <c r="AU8" s="10" t="s">
        <v>30</v>
      </c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12"/>
      <c r="BG8" s="69" t="s">
        <v>31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71"/>
    </row>
    <row r="9" spans="1:100" ht="15">
      <c r="A9" s="13"/>
      <c r="B9" s="4" t="s">
        <v>32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14"/>
      <c r="BF9" s="15"/>
      <c r="BG9" s="53" t="s">
        <v>33</v>
      </c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4">
        <f>MAX('1.1'!BG10:CV21)</f>
        <v>144</v>
      </c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5"/>
    </row>
    <row r="10" spans="1:100" ht="15" customHeight="1">
      <c r="A10" s="16"/>
      <c r="B10" s="56" t="s">
        <v>34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9"/>
      <c r="BG10" s="60" t="s">
        <v>35</v>
      </c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1"/>
    </row>
    <row r="11" spans="1:100" ht="15">
      <c r="A11" s="1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9"/>
      <c r="BF11" s="19"/>
      <c r="BG11" s="62">
        <f>SUM('1.1'!AC10:BF21)</f>
        <v>0</v>
      </c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3"/>
    </row>
    <row r="12" spans="1:100" ht="33.75" customHeight="1">
      <c r="A12" s="18"/>
      <c r="B12" s="64" t="s">
        <v>36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20"/>
      <c r="BG12" s="66">
        <f>IF(BG11=0,0,BG11/BT9)</f>
        <v>0</v>
      </c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7"/>
    </row>
    <row r="13" spans="1:100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</row>
    <row r="14" spans="1:100" ht="15.75">
      <c r="A14" s="46" t="s">
        <v>37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 t="s">
        <v>25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</row>
    <row r="15" spans="1:100" ht="12.75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 t="s">
        <v>18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 t="s">
        <v>19</v>
      </c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</row>
    <row r="16" spans="1:10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</row>
  </sheetData>
  <sheetProtection/>
  <mergeCells count="19">
    <mergeCell ref="A3:CV3"/>
    <mergeCell ref="A5:CV5"/>
    <mergeCell ref="A6:CV6"/>
    <mergeCell ref="B8:AM8"/>
    <mergeCell ref="AN8:AT8"/>
    <mergeCell ref="BG8:CV8"/>
    <mergeCell ref="BG9:BS9"/>
    <mergeCell ref="BT9:CV9"/>
    <mergeCell ref="B10:BE11"/>
    <mergeCell ref="BG10:CV10"/>
    <mergeCell ref="BG11:CV11"/>
    <mergeCell ref="B12:BE12"/>
    <mergeCell ref="BG12:CV12"/>
    <mergeCell ref="A14:AJ14"/>
    <mergeCell ref="AK14:BT14"/>
    <mergeCell ref="BU14:CV14"/>
    <mergeCell ref="A15:AJ15"/>
    <mergeCell ref="AK15:BT15"/>
    <mergeCell ref="BU15:CV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BV11" sqref="BV11:CC11"/>
    </sheetView>
  </sheetViews>
  <sheetFormatPr defaultColWidth="9.00390625" defaultRowHeight="12.75"/>
  <cols>
    <col min="1" max="105" width="0.875" style="0" customWidth="1"/>
  </cols>
  <sheetData>
    <row r="1" spans="1:10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68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</row>
    <row r="3" spans="1:10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5.75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</row>
    <row r="5" spans="1:105" ht="12.75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</row>
    <row r="6" spans="1:10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ht="15">
      <c r="A7" s="79" t="s">
        <v>39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  <c r="X7" s="79" t="s">
        <v>40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79" t="s">
        <v>41</v>
      </c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1"/>
      <c r="BN7" s="85" t="s">
        <v>42</v>
      </c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7"/>
    </row>
    <row r="8" spans="1:105" ht="52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  <c r="X8" s="82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4"/>
      <c r="AS8" s="82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4"/>
      <c r="BN8" s="78" t="s">
        <v>197</v>
      </c>
      <c r="BO8" s="78"/>
      <c r="BP8" s="78"/>
      <c r="BQ8" s="78"/>
      <c r="BR8" s="78"/>
      <c r="BS8" s="78"/>
      <c r="BT8" s="78"/>
      <c r="BU8" s="78"/>
      <c r="BV8" s="78" t="s">
        <v>23</v>
      </c>
      <c r="BW8" s="78"/>
      <c r="BX8" s="78"/>
      <c r="BY8" s="78"/>
      <c r="BZ8" s="78"/>
      <c r="CA8" s="78"/>
      <c r="CB8" s="78"/>
      <c r="CC8" s="78"/>
      <c r="CD8" s="78" t="s">
        <v>198</v>
      </c>
      <c r="CE8" s="78"/>
      <c r="CF8" s="78"/>
      <c r="CG8" s="78"/>
      <c r="CH8" s="78"/>
      <c r="CI8" s="78"/>
      <c r="CJ8" s="78"/>
      <c r="CK8" s="78"/>
      <c r="CL8" s="78" t="s">
        <v>199</v>
      </c>
      <c r="CM8" s="78"/>
      <c r="CN8" s="78"/>
      <c r="CO8" s="78"/>
      <c r="CP8" s="78"/>
      <c r="CQ8" s="78"/>
      <c r="CR8" s="78"/>
      <c r="CS8" s="78"/>
      <c r="CT8" s="78" t="s">
        <v>200</v>
      </c>
      <c r="CU8" s="78"/>
      <c r="CV8" s="78"/>
      <c r="CW8" s="78"/>
      <c r="CX8" s="78"/>
      <c r="CY8" s="78"/>
      <c r="CZ8" s="78"/>
      <c r="DA8" s="78"/>
    </row>
    <row r="9" spans="1:105" ht="93.75" customHeight="1">
      <c r="A9" s="23"/>
      <c r="B9" s="75" t="s">
        <v>43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4">
        <v>0</v>
      </c>
      <c r="BO9" s="74"/>
      <c r="BP9" s="74"/>
      <c r="BQ9" s="74"/>
      <c r="BR9" s="74"/>
      <c r="BS9" s="74"/>
      <c r="BT9" s="74"/>
      <c r="BU9" s="74"/>
      <c r="BV9" s="74">
        <f>BN9*(1-0.015)</f>
        <v>0</v>
      </c>
      <c r="BW9" s="74"/>
      <c r="BX9" s="74"/>
      <c r="BY9" s="74"/>
      <c r="BZ9" s="74"/>
      <c r="CA9" s="74"/>
      <c r="CB9" s="74"/>
      <c r="CC9" s="74"/>
      <c r="CD9" s="74">
        <f>BV9*(1-0.015)</f>
        <v>0</v>
      </c>
      <c r="CE9" s="74"/>
      <c r="CF9" s="74"/>
      <c r="CG9" s="74"/>
      <c r="CH9" s="74"/>
      <c r="CI9" s="74"/>
      <c r="CJ9" s="74"/>
      <c r="CK9" s="74"/>
      <c r="CL9" s="74">
        <f>CD9*(1-0.015)</f>
        <v>0</v>
      </c>
      <c r="CM9" s="74"/>
      <c r="CN9" s="74"/>
      <c r="CO9" s="74"/>
      <c r="CP9" s="74"/>
      <c r="CQ9" s="74"/>
      <c r="CR9" s="74"/>
      <c r="CS9" s="74"/>
      <c r="CT9" s="74">
        <f>CL9*(1-0.015)</f>
        <v>0</v>
      </c>
      <c r="CU9" s="74"/>
      <c r="CV9" s="74"/>
      <c r="CW9" s="74"/>
      <c r="CX9" s="74"/>
      <c r="CY9" s="74"/>
      <c r="CZ9" s="74"/>
      <c r="DA9" s="74"/>
    </row>
    <row r="10" spans="1:105" ht="109.5" customHeight="1">
      <c r="A10" s="25"/>
      <c r="B10" s="75" t="s">
        <v>44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4">
        <v>0</v>
      </c>
      <c r="BO10" s="74"/>
      <c r="BP10" s="74"/>
      <c r="BQ10" s="74"/>
      <c r="BR10" s="74"/>
      <c r="BS10" s="74"/>
      <c r="BT10" s="74"/>
      <c r="BU10" s="74"/>
      <c r="BV10" s="74">
        <f>BN10*(1-0.015)</f>
        <v>0</v>
      </c>
      <c r="BW10" s="74"/>
      <c r="BX10" s="74"/>
      <c r="BY10" s="74"/>
      <c r="BZ10" s="74"/>
      <c r="CA10" s="74"/>
      <c r="CB10" s="74"/>
      <c r="CC10" s="74"/>
      <c r="CD10" s="74">
        <f>BV10*(1-0.015)</f>
        <v>0</v>
      </c>
      <c r="CE10" s="74"/>
      <c r="CF10" s="74"/>
      <c r="CG10" s="74"/>
      <c r="CH10" s="74"/>
      <c r="CI10" s="74"/>
      <c r="CJ10" s="74"/>
      <c r="CK10" s="74"/>
      <c r="CL10" s="74">
        <f>CD10*(1-0.015)</f>
        <v>0</v>
      </c>
      <c r="CM10" s="74"/>
      <c r="CN10" s="74"/>
      <c r="CO10" s="74"/>
      <c r="CP10" s="74"/>
      <c r="CQ10" s="74"/>
      <c r="CR10" s="74"/>
      <c r="CS10" s="74"/>
      <c r="CT10" s="74">
        <f>CL10*(1-0.015)</f>
        <v>0</v>
      </c>
      <c r="CU10" s="74"/>
      <c r="CV10" s="74"/>
      <c r="CW10" s="74"/>
      <c r="CX10" s="74"/>
      <c r="CY10" s="74"/>
      <c r="CZ10" s="74"/>
      <c r="DA10" s="74"/>
    </row>
    <row r="11" spans="1:105" ht="98.25" customHeight="1">
      <c r="A11" s="25"/>
      <c r="B11" s="75" t="s">
        <v>45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4">
        <v>1.0102</v>
      </c>
      <c r="BO11" s="74"/>
      <c r="BP11" s="74"/>
      <c r="BQ11" s="74"/>
      <c r="BR11" s="74"/>
      <c r="BS11" s="74"/>
      <c r="BT11" s="74"/>
      <c r="BU11" s="74"/>
      <c r="BV11" s="74">
        <v>1.0102</v>
      </c>
      <c r="BW11" s="74"/>
      <c r="BX11" s="74"/>
      <c r="BY11" s="74"/>
      <c r="BZ11" s="74"/>
      <c r="CA11" s="74"/>
      <c r="CB11" s="74"/>
      <c r="CC11" s="74"/>
      <c r="CD11" s="74">
        <v>1.0102</v>
      </c>
      <c r="CE11" s="74"/>
      <c r="CF11" s="74"/>
      <c r="CG11" s="74"/>
      <c r="CH11" s="74"/>
      <c r="CI11" s="74"/>
      <c r="CJ11" s="74"/>
      <c r="CK11" s="74"/>
      <c r="CL11" s="74">
        <v>1.0102</v>
      </c>
      <c r="CM11" s="74"/>
      <c r="CN11" s="74"/>
      <c r="CO11" s="74"/>
      <c r="CP11" s="74"/>
      <c r="CQ11" s="74"/>
      <c r="CR11" s="74"/>
      <c r="CS11" s="74"/>
      <c r="CT11" s="74">
        <v>1.0102</v>
      </c>
      <c r="CU11" s="74"/>
      <c r="CV11" s="74"/>
      <c r="CW11" s="74"/>
      <c r="CX11" s="74"/>
      <c r="CY11" s="74"/>
      <c r="CZ11" s="74"/>
      <c r="DA11" s="74"/>
    </row>
    <row r="12" spans="1:105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ht="15.75">
      <c r="A13" s="46" t="s">
        <v>24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 t="s">
        <v>25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ht="12.75">
      <c r="A14" s="45" t="s">
        <v>17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 t="s">
        <v>18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 t="s">
        <v>19</v>
      </c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</row>
    <row r="17" spans="1:105" ht="32.25" customHeight="1">
      <c r="A17" s="72" t="s">
        <v>46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spans="1:105" ht="15">
      <c r="A18" s="4"/>
      <c r="B18" s="4"/>
      <c r="C18" s="4"/>
      <c r="D18" s="4"/>
      <c r="E18" s="4"/>
      <c r="F18" s="8" t="s">
        <v>47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</row>
  </sheetData>
  <sheetProtection/>
  <mergeCells count="43">
    <mergeCell ref="A2:DA2"/>
    <mergeCell ref="A4:DA4"/>
    <mergeCell ref="A5:DA5"/>
    <mergeCell ref="A7:W8"/>
    <mergeCell ref="X7:AR8"/>
    <mergeCell ref="AS7:BM8"/>
    <mergeCell ref="BN7:DA7"/>
    <mergeCell ref="BN8:BU8"/>
    <mergeCell ref="BV8:CC8"/>
    <mergeCell ref="CD8:CK8"/>
    <mergeCell ref="CL8:CS8"/>
    <mergeCell ref="CT8:DA8"/>
    <mergeCell ref="B9:W9"/>
    <mergeCell ref="X9:AR9"/>
    <mergeCell ref="AS9:BM9"/>
    <mergeCell ref="BN9:BU9"/>
    <mergeCell ref="BV9:CC9"/>
    <mergeCell ref="CD9:CK9"/>
    <mergeCell ref="CL9:CS9"/>
    <mergeCell ref="CT9:DA9"/>
    <mergeCell ref="B10:W10"/>
    <mergeCell ref="X10:AR10"/>
    <mergeCell ref="AS10:BM10"/>
    <mergeCell ref="BN10:BU10"/>
    <mergeCell ref="BV10:CC10"/>
    <mergeCell ref="CD10:CK10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A17:DA17"/>
    <mergeCell ref="A13:AM13"/>
    <mergeCell ref="AN13:BY13"/>
    <mergeCell ref="BZ13:DA13"/>
    <mergeCell ref="A14:AM14"/>
    <mergeCell ref="AN14:BY14"/>
    <mergeCell ref="BZ14:D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13"/>
  <sheetViews>
    <sheetView view="pageBreakPreview" zoomScale="115" zoomScaleSheetLayoutView="115" zoomScalePageLayoutView="0" workbookViewId="0" topLeftCell="A1">
      <selection activeCell="BN12" sqref="BN12:CT12"/>
    </sheetView>
  </sheetViews>
  <sheetFormatPr defaultColWidth="9.00390625" defaultRowHeight="12.75"/>
  <cols>
    <col min="1" max="98" width="0.875" style="0" customWidth="1"/>
  </cols>
  <sheetData>
    <row r="1" spans="1:9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</row>
    <row r="2" spans="1:9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5.75">
      <c r="A3" s="68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</row>
    <row r="4" spans="1:98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2" t="s">
        <v>49</v>
      </c>
      <c r="BI4" s="89" t="s">
        <v>55</v>
      </c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</row>
    <row r="5" spans="1:9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5.75">
      <c r="A6" s="46" t="s">
        <v>27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</row>
    <row r="7" spans="1:98" ht="12.75">
      <c r="A7" s="45" t="s">
        <v>50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</row>
    <row r="8" spans="1:98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16.5" customHeight="1">
      <c r="A9" s="74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 t="s">
        <v>51</v>
      </c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</row>
    <row r="10" spans="1:98" ht="15">
      <c r="A10" s="74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>
        <v>2</v>
      </c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</row>
    <row r="11" spans="1:98" ht="63" customHeight="1">
      <c r="A11" s="23"/>
      <c r="B11" s="88" t="s">
        <v>52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7"/>
      <c r="BN11" s="74">
        <v>0</v>
      </c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</row>
    <row r="12" spans="1:98" ht="77.25" customHeight="1">
      <c r="A12" s="23"/>
      <c r="B12" s="88" t="s">
        <v>53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27"/>
      <c r="BN12" s="74">
        <v>0</v>
      </c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</row>
    <row r="13" spans="1:98" ht="64.5" customHeight="1">
      <c r="A13" s="23"/>
      <c r="B13" s="88" t="s">
        <v>54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27"/>
      <c r="BN13" s="74">
        <v>0</v>
      </c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</row>
  </sheetData>
  <sheetProtection/>
  <mergeCells count="14">
    <mergeCell ref="A3:CT3"/>
    <mergeCell ref="BI4:BX4"/>
    <mergeCell ref="A6:CT6"/>
    <mergeCell ref="A7:CT7"/>
    <mergeCell ref="A9:BM9"/>
    <mergeCell ref="BN9:CT9"/>
    <mergeCell ref="B13:BL13"/>
    <mergeCell ref="BN13:CT13"/>
    <mergeCell ref="A10:BM10"/>
    <mergeCell ref="BN10:CT10"/>
    <mergeCell ref="B11:BL11"/>
    <mergeCell ref="BN11:CT11"/>
    <mergeCell ref="B12:BL12"/>
    <mergeCell ref="BN12:CT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="85" zoomScaleSheetLayoutView="85" zoomScalePageLayoutView="0" workbookViewId="0" topLeftCell="A7">
      <selection activeCell="BC13" sqref="BC13:BP13"/>
    </sheetView>
  </sheetViews>
  <sheetFormatPr defaultColWidth="9.00390625" defaultRowHeight="12.75"/>
  <cols>
    <col min="1" max="31" width="0.875" style="0" customWidth="1"/>
    <col min="32" max="32" width="5.00390625" style="0" customWidth="1"/>
    <col min="33" max="102" width="0.875" style="0" customWidth="1"/>
  </cols>
  <sheetData>
    <row r="1" spans="1:10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2"/>
    </row>
    <row r="2" spans="1:10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 t="s">
        <v>56</v>
      </c>
      <c r="CD3" s="89" t="s">
        <v>55</v>
      </c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21"/>
      <c r="CW3" s="21"/>
      <c r="CX3" s="21"/>
    </row>
    <row r="4" spans="1:10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5.75">
      <c r="A5" s="1"/>
      <c r="B5" s="1"/>
      <c r="C5" s="1"/>
      <c r="D5" s="1"/>
      <c r="E5" s="1"/>
      <c r="F5" s="1"/>
      <c r="G5" s="1"/>
      <c r="H5" s="1"/>
      <c r="I5" s="46" t="s">
        <v>27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1"/>
      <c r="CR5" s="1"/>
      <c r="CS5" s="1"/>
      <c r="CT5" s="1"/>
      <c r="CU5" s="1"/>
      <c r="CV5" s="1"/>
      <c r="CW5" s="1"/>
      <c r="CX5" s="1"/>
    </row>
    <row r="6" spans="1:102" ht="15.75">
      <c r="A6" s="1"/>
      <c r="B6" s="1"/>
      <c r="C6" s="1"/>
      <c r="D6" s="1"/>
      <c r="E6" s="1"/>
      <c r="F6" s="1"/>
      <c r="G6" s="1"/>
      <c r="H6" s="1"/>
      <c r="I6" s="107" t="s">
        <v>57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3"/>
      <c r="CR6" s="3"/>
      <c r="CS6" s="3"/>
      <c r="CT6" s="3"/>
      <c r="CU6" s="3"/>
      <c r="CV6" s="3"/>
      <c r="CW6" s="3"/>
      <c r="CX6" s="3"/>
    </row>
    <row r="7" spans="1:10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ht="15">
      <c r="A8" s="79" t="s">
        <v>58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1"/>
      <c r="AG8" s="50" t="s">
        <v>59</v>
      </c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2"/>
      <c r="BC8" s="108" t="s">
        <v>60</v>
      </c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10"/>
      <c r="BQ8" s="108" t="s">
        <v>61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  <c r="CH8" s="108" t="s">
        <v>62</v>
      </c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10"/>
    </row>
    <row r="9" spans="1:102" ht="46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2" t="s">
        <v>63</v>
      </c>
      <c r="AH9" s="83"/>
      <c r="AI9" s="83"/>
      <c r="AJ9" s="83"/>
      <c r="AK9" s="83"/>
      <c r="AL9" s="83"/>
      <c r="AM9" s="83"/>
      <c r="AN9" s="83"/>
      <c r="AO9" s="83"/>
      <c r="AP9" s="83"/>
      <c r="AQ9" s="84"/>
      <c r="AR9" s="82" t="s">
        <v>64</v>
      </c>
      <c r="AS9" s="83"/>
      <c r="AT9" s="83"/>
      <c r="AU9" s="83"/>
      <c r="AV9" s="83"/>
      <c r="AW9" s="83"/>
      <c r="AX9" s="83"/>
      <c r="AY9" s="83"/>
      <c r="AZ9" s="83"/>
      <c r="BA9" s="83"/>
      <c r="BB9" s="84"/>
      <c r="BC9" s="111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3"/>
      <c r="BQ9" s="111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3"/>
      <c r="CH9" s="111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3"/>
    </row>
    <row r="10" spans="1:102" ht="15">
      <c r="A10" s="85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85">
        <v>2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85">
        <v>3</v>
      </c>
      <c r="AS10" s="86"/>
      <c r="AT10" s="86"/>
      <c r="AU10" s="86"/>
      <c r="AV10" s="86"/>
      <c r="AW10" s="86"/>
      <c r="AX10" s="86"/>
      <c r="AY10" s="86"/>
      <c r="AZ10" s="86"/>
      <c r="BA10" s="86"/>
      <c r="BB10" s="87"/>
      <c r="BC10" s="85">
        <v>4</v>
      </c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7"/>
      <c r="BQ10" s="85">
        <v>5</v>
      </c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7"/>
      <c r="CH10" s="85">
        <v>6</v>
      </c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7"/>
    </row>
    <row r="11" spans="1:102" ht="84" customHeight="1">
      <c r="A11" s="28"/>
      <c r="B11" s="90" t="s">
        <v>65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1"/>
      <c r="AG11" s="92" t="s">
        <v>66</v>
      </c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92" t="s">
        <v>66</v>
      </c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C11" s="95" t="s">
        <v>66</v>
      </c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7"/>
      <c r="BQ11" s="95" t="s">
        <v>66</v>
      </c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7"/>
      <c r="CH11" s="95">
        <f>AVERAGE(CH13:CX14)</f>
        <v>1.5</v>
      </c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7"/>
    </row>
    <row r="12" spans="1:102" ht="15">
      <c r="A12" s="30"/>
      <c r="B12" s="90" t="s">
        <v>67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2"/>
      <c r="AH12" s="93"/>
      <c r="AI12" s="93"/>
      <c r="AJ12" s="93"/>
      <c r="AK12" s="93"/>
      <c r="AL12" s="93"/>
      <c r="AM12" s="93"/>
      <c r="AN12" s="93"/>
      <c r="AO12" s="93"/>
      <c r="AP12" s="93"/>
      <c r="AQ12" s="94"/>
      <c r="AR12" s="92"/>
      <c r="AS12" s="93"/>
      <c r="AT12" s="93"/>
      <c r="AU12" s="93"/>
      <c r="AV12" s="93"/>
      <c r="AW12" s="93"/>
      <c r="AX12" s="93"/>
      <c r="AY12" s="93"/>
      <c r="AZ12" s="93"/>
      <c r="BA12" s="93"/>
      <c r="BB12" s="94"/>
      <c r="BC12" s="95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7"/>
      <c r="BQ12" s="95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7"/>
      <c r="CH12" s="95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7"/>
    </row>
    <row r="13" spans="1:102" ht="111" customHeight="1">
      <c r="A13" s="30"/>
      <c r="B13" s="90" t="s">
        <v>68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  <c r="AG13" s="104">
        <v>20</v>
      </c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98">
        <f>'6.4 (2)'!BC12</f>
        <v>20.299999999999997</v>
      </c>
      <c r="AS13" s="93"/>
      <c r="AT13" s="93"/>
      <c r="AU13" s="93"/>
      <c r="AV13" s="93"/>
      <c r="AW13" s="93"/>
      <c r="AX13" s="93"/>
      <c r="AY13" s="93"/>
      <c r="AZ13" s="93"/>
      <c r="BA13" s="93"/>
      <c r="BB13" s="94"/>
      <c r="BC13" s="98">
        <f>AG13/AR13*100</f>
        <v>98.52216748768474</v>
      </c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100"/>
      <c r="BQ13" s="95" t="s">
        <v>69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/>
      <c r="CH13" s="95">
        <v>2</v>
      </c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7"/>
    </row>
    <row r="14" spans="1:102" ht="122.25" customHeight="1">
      <c r="A14" s="30"/>
      <c r="B14" s="90" t="s">
        <v>70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  <c r="AG14" s="92">
        <f>SUM(AG16:AQ19)</f>
        <v>10</v>
      </c>
      <c r="AH14" s="93"/>
      <c r="AI14" s="93"/>
      <c r="AJ14" s="93"/>
      <c r="AK14" s="93"/>
      <c r="AL14" s="93"/>
      <c r="AM14" s="93"/>
      <c r="AN14" s="93"/>
      <c r="AO14" s="93"/>
      <c r="AP14" s="93"/>
      <c r="AQ14" s="94"/>
      <c r="AR14" s="101">
        <f>SUM(AR16:BB19)</f>
        <v>7.06</v>
      </c>
      <c r="AS14" s="93"/>
      <c r="AT14" s="93"/>
      <c r="AU14" s="93"/>
      <c r="AV14" s="93"/>
      <c r="AW14" s="93"/>
      <c r="AX14" s="93"/>
      <c r="AY14" s="93"/>
      <c r="AZ14" s="93"/>
      <c r="BA14" s="93"/>
      <c r="BB14" s="94"/>
      <c r="BC14" s="98">
        <f>AG14/AR14*100</f>
        <v>141.643059490085</v>
      </c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00"/>
      <c r="BQ14" s="95" t="s">
        <v>69</v>
      </c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7"/>
      <c r="CH14" s="95">
        <v>1</v>
      </c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7"/>
    </row>
    <row r="15" spans="1:102" ht="15">
      <c r="A15" s="30"/>
      <c r="B15" s="90" t="s">
        <v>71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1"/>
      <c r="AG15" s="92"/>
      <c r="AH15" s="93"/>
      <c r="AI15" s="93"/>
      <c r="AJ15" s="93"/>
      <c r="AK15" s="93"/>
      <c r="AL15" s="93"/>
      <c r="AM15" s="93"/>
      <c r="AN15" s="93"/>
      <c r="AO15" s="93"/>
      <c r="AP15" s="93"/>
      <c r="AQ15" s="94"/>
      <c r="AR15" s="92"/>
      <c r="AS15" s="93"/>
      <c r="AT15" s="93"/>
      <c r="AU15" s="93"/>
      <c r="AV15" s="93"/>
      <c r="AW15" s="93"/>
      <c r="AX15" s="93"/>
      <c r="AY15" s="93"/>
      <c r="AZ15" s="93"/>
      <c r="BA15" s="93"/>
      <c r="BB15" s="94"/>
      <c r="BC15" s="95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7"/>
      <c r="BQ15" s="95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7"/>
      <c r="CH15" s="95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</row>
    <row r="16" spans="1:102" ht="62.25" customHeight="1">
      <c r="A16" s="30"/>
      <c r="B16" s="90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  <c r="AG16" s="92">
        <v>1</v>
      </c>
      <c r="AH16" s="93"/>
      <c r="AI16" s="93"/>
      <c r="AJ16" s="93"/>
      <c r="AK16" s="93"/>
      <c r="AL16" s="93"/>
      <c r="AM16" s="93"/>
      <c r="AN16" s="93"/>
      <c r="AO16" s="93"/>
      <c r="AP16" s="93"/>
      <c r="AQ16" s="94"/>
      <c r="AR16" s="101">
        <f>'6.4 (2)'!BC13</f>
        <v>1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  <c r="BC16" s="95">
        <f>AG16/AR16*100</f>
        <v>100</v>
      </c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7"/>
      <c r="BQ16" s="95" t="s">
        <v>66</v>
      </c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7"/>
      <c r="CH16" s="95" t="s">
        <v>66</v>
      </c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7"/>
    </row>
    <row r="17" spans="1:102" ht="96" customHeight="1">
      <c r="A17" s="30"/>
      <c r="B17" s="90" t="s">
        <v>73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2">
        <v>1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4"/>
      <c r="AR17" s="101">
        <f>'6.4 (2)'!BC14</f>
        <v>1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C17" s="95">
        <f>AG17/AR17*100</f>
        <v>100</v>
      </c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7"/>
      <c r="BQ17" s="95" t="s">
        <v>66</v>
      </c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5" t="s">
        <v>66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7"/>
    </row>
    <row r="18" spans="1:102" ht="61.5" customHeight="1">
      <c r="A18" s="30"/>
      <c r="B18" s="90" t="s">
        <v>74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92">
        <v>7</v>
      </c>
      <c r="AH18" s="93"/>
      <c r="AI18" s="93"/>
      <c r="AJ18" s="93"/>
      <c r="AK18" s="93"/>
      <c r="AL18" s="93"/>
      <c r="AM18" s="93"/>
      <c r="AN18" s="93"/>
      <c r="AO18" s="93"/>
      <c r="AP18" s="93"/>
      <c r="AQ18" s="94"/>
      <c r="AR18" s="101">
        <f>'6.4 (2)'!BC15</f>
        <v>4.06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98">
        <f>AG18/AR18*100</f>
        <v>172.41379310344828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100"/>
      <c r="BQ18" s="95" t="s">
        <v>66</v>
      </c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7"/>
      <c r="CH18" s="95" t="s">
        <v>66</v>
      </c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7"/>
    </row>
    <row r="19" spans="1:102" ht="111" customHeight="1">
      <c r="A19" s="30"/>
      <c r="B19" s="90" t="s">
        <v>75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1"/>
      <c r="AG19" s="92">
        <v>1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4"/>
      <c r="AR19" s="101">
        <f>'6.4 (2)'!BC16</f>
        <v>1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95">
        <f>AG19/AR19*100</f>
        <v>100</v>
      </c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7"/>
      <c r="BQ19" s="95" t="s">
        <v>66</v>
      </c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95" t="s">
        <v>66</v>
      </c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7"/>
    </row>
    <row r="20" spans="1:102" ht="76.5" customHeight="1">
      <c r="A20" s="30"/>
      <c r="B20" s="90" t="s">
        <v>76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92" t="s">
        <v>66</v>
      </c>
      <c r="AH20" s="93"/>
      <c r="AI20" s="93"/>
      <c r="AJ20" s="93"/>
      <c r="AK20" s="93"/>
      <c r="AL20" s="93"/>
      <c r="AM20" s="93"/>
      <c r="AN20" s="93"/>
      <c r="AO20" s="93"/>
      <c r="AP20" s="93"/>
      <c r="AQ20" s="94"/>
      <c r="AR20" s="92" t="s">
        <v>66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4"/>
      <c r="BC20" s="95" t="s">
        <v>66</v>
      </c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7"/>
      <c r="BQ20" s="95" t="s">
        <v>66</v>
      </c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95">
        <f>AVERAGE(CH22:CX24)</f>
        <v>2</v>
      </c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7"/>
    </row>
    <row r="21" spans="1:102" ht="15">
      <c r="A21" s="30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92"/>
      <c r="AH21" s="93"/>
      <c r="AI21" s="93"/>
      <c r="AJ21" s="93"/>
      <c r="AK21" s="93"/>
      <c r="AL21" s="93"/>
      <c r="AM21" s="93"/>
      <c r="AN21" s="93"/>
      <c r="AO21" s="93"/>
      <c r="AP21" s="93"/>
      <c r="AQ21" s="94"/>
      <c r="AR21" s="92"/>
      <c r="AS21" s="93"/>
      <c r="AT21" s="93"/>
      <c r="AU21" s="93"/>
      <c r="AV21" s="93"/>
      <c r="AW21" s="93"/>
      <c r="AX21" s="93"/>
      <c r="AY21" s="93"/>
      <c r="AZ21" s="93"/>
      <c r="BA21" s="93"/>
      <c r="BB21" s="94"/>
      <c r="BC21" s="9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7"/>
      <c r="BQ21" s="95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7"/>
      <c r="CH21" s="95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7"/>
    </row>
    <row r="22" spans="1:102" ht="65.25" customHeight="1">
      <c r="A22" s="30"/>
      <c r="B22" s="90" t="s">
        <v>77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  <c r="AG22" s="92">
        <v>1</v>
      </c>
      <c r="AH22" s="93"/>
      <c r="AI22" s="93"/>
      <c r="AJ22" s="93"/>
      <c r="AK22" s="93"/>
      <c r="AL22" s="93"/>
      <c r="AM22" s="93"/>
      <c r="AN22" s="93"/>
      <c r="AO22" s="93"/>
      <c r="AP22" s="93"/>
      <c r="AQ22" s="94"/>
      <c r="AR22" s="101">
        <f>'6.4 (2)'!BC17</f>
        <v>1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95">
        <f>AG22/AR22*100</f>
        <v>100</v>
      </c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7"/>
      <c r="BQ22" s="95" t="s">
        <v>69</v>
      </c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7"/>
      <c r="CH22" s="95">
        <v>2</v>
      </c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7"/>
    </row>
    <row r="23" spans="1:102" ht="99" customHeight="1">
      <c r="A23" s="30"/>
      <c r="B23" s="90" t="s">
        <v>78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1"/>
      <c r="AG23" s="92">
        <v>0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4"/>
      <c r="AR23" s="101">
        <f>'6.4 (2)'!BC18</f>
        <v>0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95">
        <v>100</v>
      </c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7"/>
      <c r="BQ23" s="95" t="s">
        <v>69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7"/>
      <c r="CH23" s="95">
        <v>2</v>
      </c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7"/>
    </row>
    <row r="24" spans="1:102" ht="94.5" customHeight="1">
      <c r="A24" s="30"/>
      <c r="B24" s="90" t="s">
        <v>79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/>
      <c r="AG24" s="92">
        <v>0</v>
      </c>
      <c r="AH24" s="93"/>
      <c r="AI24" s="93"/>
      <c r="AJ24" s="93"/>
      <c r="AK24" s="93"/>
      <c r="AL24" s="93"/>
      <c r="AM24" s="93"/>
      <c r="AN24" s="93"/>
      <c r="AO24" s="93"/>
      <c r="AP24" s="93"/>
      <c r="AQ24" s="94"/>
      <c r="AR24" s="92">
        <v>0</v>
      </c>
      <c r="AS24" s="93"/>
      <c r="AT24" s="93"/>
      <c r="AU24" s="93"/>
      <c r="AV24" s="93"/>
      <c r="AW24" s="93"/>
      <c r="AX24" s="93"/>
      <c r="AY24" s="93"/>
      <c r="AZ24" s="93"/>
      <c r="BA24" s="93"/>
      <c r="BB24" s="94"/>
      <c r="BC24" s="95">
        <v>100</v>
      </c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7"/>
      <c r="BQ24" s="95" t="s">
        <v>69</v>
      </c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7"/>
      <c r="CH24" s="95">
        <v>2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7"/>
    </row>
    <row r="25" spans="1:102" ht="132" customHeight="1">
      <c r="A25" s="30"/>
      <c r="B25" s="90" t="s">
        <v>80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  <c r="AG25" s="92">
        <v>1</v>
      </c>
      <c r="AH25" s="93"/>
      <c r="AI25" s="93"/>
      <c r="AJ25" s="93"/>
      <c r="AK25" s="93"/>
      <c r="AL25" s="93"/>
      <c r="AM25" s="93"/>
      <c r="AN25" s="93"/>
      <c r="AO25" s="93"/>
      <c r="AP25" s="93"/>
      <c r="AQ25" s="94"/>
      <c r="AR25" s="101">
        <f>'6.4 (2)'!BC19</f>
        <v>1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3"/>
      <c r="BC25" s="95">
        <f>AG25/AR25*100</f>
        <v>100</v>
      </c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7"/>
      <c r="BQ25" s="95" t="s">
        <v>69</v>
      </c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7"/>
      <c r="CH25" s="95">
        <v>2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</row>
    <row r="26" spans="1:102" ht="160.5" customHeight="1">
      <c r="A26" s="30"/>
      <c r="B26" s="90" t="s">
        <v>81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92">
        <v>1</v>
      </c>
      <c r="AH26" s="93"/>
      <c r="AI26" s="93"/>
      <c r="AJ26" s="93"/>
      <c r="AK26" s="93"/>
      <c r="AL26" s="93"/>
      <c r="AM26" s="93"/>
      <c r="AN26" s="93"/>
      <c r="AO26" s="93"/>
      <c r="AP26" s="93"/>
      <c r="AQ26" s="94"/>
      <c r="AR26" s="101">
        <f>'6.4 (2)'!BC20</f>
        <v>1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3"/>
      <c r="BC26" s="95">
        <f>AG26/AR26*100</f>
        <v>100</v>
      </c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7"/>
      <c r="BQ26" s="95" t="s">
        <v>69</v>
      </c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7"/>
      <c r="CH26" s="95">
        <v>2</v>
      </c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7"/>
    </row>
    <row r="27" spans="1:102" ht="89.25" customHeight="1">
      <c r="A27" s="30"/>
      <c r="B27" s="90" t="s">
        <v>82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  <c r="AG27" s="104">
        <v>0</v>
      </c>
      <c r="AH27" s="105"/>
      <c r="AI27" s="105"/>
      <c r="AJ27" s="105"/>
      <c r="AK27" s="105"/>
      <c r="AL27" s="105"/>
      <c r="AM27" s="105"/>
      <c r="AN27" s="105"/>
      <c r="AO27" s="105"/>
      <c r="AP27" s="105"/>
      <c r="AQ27" s="106"/>
      <c r="AR27" s="101">
        <f>'6.4 (2)'!BC21</f>
        <v>0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3"/>
      <c r="BC27" s="95">
        <v>100</v>
      </c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7"/>
      <c r="BQ27" s="95" t="s">
        <v>83</v>
      </c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7"/>
      <c r="CH27" s="95">
        <f>CH28</f>
        <v>2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7"/>
    </row>
    <row r="28" spans="1:102" ht="140.25" customHeight="1">
      <c r="A28" s="25"/>
      <c r="B28" s="90" t="s">
        <v>84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1"/>
      <c r="AG28" s="92">
        <v>0</v>
      </c>
      <c r="AH28" s="93"/>
      <c r="AI28" s="93"/>
      <c r="AJ28" s="93"/>
      <c r="AK28" s="93"/>
      <c r="AL28" s="93"/>
      <c r="AM28" s="93"/>
      <c r="AN28" s="93"/>
      <c r="AO28" s="93"/>
      <c r="AP28" s="93"/>
      <c r="AQ28" s="94"/>
      <c r="AR28" s="101">
        <f>'6.4 (2)'!BC21</f>
        <v>0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95">
        <v>100</v>
      </c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7"/>
      <c r="BQ28" s="95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7"/>
      <c r="CH28" s="95">
        <v>2</v>
      </c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7"/>
    </row>
    <row r="29" spans="1:102" ht="74.25" customHeight="1">
      <c r="A29" s="25"/>
      <c r="B29" s="90" t="s">
        <v>85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92" t="s">
        <v>66</v>
      </c>
      <c r="AH29" s="93"/>
      <c r="AI29" s="93"/>
      <c r="AJ29" s="93"/>
      <c r="AK29" s="93"/>
      <c r="AL29" s="93"/>
      <c r="AM29" s="93"/>
      <c r="AN29" s="93"/>
      <c r="AO29" s="93"/>
      <c r="AP29" s="93"/>
      <c r="AQ29" s="94"/>
      <c r="AR29" s="92" t="s">
        <v>66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4"/>
      <c r="BC29" s="95" t="s">
        <v>66</v>
      </c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7"/>
      <c r="BQ29" s="95" t="s">
        <v>66</v>
      </c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7"/>
      <c r="CH29" s="95">
        <f>AVERAGE(CH31:CX32)</f>
        <v>2</v>
      </c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7"/>
    </row>
    <row r="30" spans="1:102" ht="15">
      <c r="A30" s="30"/>
      <c r="B30" s="90" t="s">
        <v>67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1"/>
      <c r="AG30" s="92"/>
      <c r="AH30" s="93"/>
      <c r="AI30" s="93"/>
      <c r="AJ30" s="93"/>
      <c r="AK30" s="93"/>
      <c r="AL30" s="93"/>
      <c r="AM30" s="93"/>
      <c r="AN30" s="93"/>
      <c r="AO30" s="93"/>
      <c r="AP30" s="93"/>
      <c r="AQ30" s="94"/>
      <c r="AR30" s="92"/>
      <c r="AS30" s="93"/>
      <c r="AT30" s="93"/>
      <c r="AU30" s="93"/>
      <c r="AV30" s="93"/>
      <c r="AW30" s="93"/>
      <c r="AX30" s="93"/>
      <c r="AY30" s="93"/>
      <c r="AZ30" s="93"/>
      <c r="BA30" s="93"/>
      <c r="BB30" s="94"/>
      <c r="BC30" s="95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7"/>
      <c r="BQ30" s="95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7"/>
      <c r="CH30" s="95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7"/>
    </row>
    <row r="31" spans="1:102" ht="127.5" customHeight="1">
      <c r="A31" s="25"/>
      <c r="B31" s="90" t="s">
        <v>86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  <c r="AG31" s="104">
        <v>43.3</v>
      </c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98">
        <f>'6.4 (2)'!BC22</f>
        <v>49.25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4"/>
      <c r="BC31" s="98">
        <f>AG31/AR31*100</f>
        <v>87.91878172588832</v>
      </c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95" t="s">
        <v>83</v>
      </c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7"/>
      <c r="CH31" s="95">
        <v>2</v>
      </c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</row>
    <row r="32" spans="1:102" ht="152.25" customHeight="1">
      <c r="A32" s="25"/>
      <c r="B32" s="90" t="s">
        <v>87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  <c r="AG32" s="92">
        <v>0</v>
      </c>
      <c r="AH32" s="93"/>
      <c r="AI32" s="93"/>
      <c r="AJ32" s="93"/>
      <c r="AK32" s="93"/>
      <c r="AL32" s="93"/>
      <c r="AM32" s="93"/>
      <c r="AN32" s="93"/>
      <c r="AO32" s="93"/>
      <c r="AP32" s="93"/>
      <c r="AQ32" s="94"/>
      <c r="AR32" s="101">
        <f>'6.4 (2)'!BC23</f>
        <v>0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95">
        <f>100</f>
        <v>100</v>
      </c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7"/>
      <c r="BQ32" s="95" t="s">
        <v>83</v>
      </c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7"/>
      <c r="CH32" s="95">
        <v>2</v>
      </c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7"/>
    </row>
    <row r="33" spans="1:102" ht="34.5" customHeight="1">
      <c r="A33" s="25"/>
      <c r="B33" s="90" t="s">
        <v>88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/>
      <c r="AG33" s="92" t="s">
        <v>66</v>
      </c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92" t="s">
        <v>66</v>
      </c>
      <c r="AS33" s="93"/>
      <c r="AT33" s="93"/>
      <c r="AU33" s="93"/>
      <c r="AV33" s="93"/>
      <c r="AW33" s="93"/>
      <c r="AX33" s="93"/>
      <c r="AY33" s="93"/>
      <c r="AZ33" s="93"/>
      <c r="BA33" s="93"/>
      <c r="BB33" s="94"/>
      <c r="BC33" s="95" t="s">
        <v>66</v>
      </c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7"/>
      <c r="BQ33" s="95" t="s">
        <v>66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7"/>
      <c r="CH33" s="98">
        <f>AVERAGE(CH11,CH20,CH25,CH26,CH27,CH29)</f>
        <v>1.9166666666666667</v>
      </c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</row>
    <row r="34" spans="1:102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</row>
    <row r="35" spans="1:102" ht="15.75">
      <c r="A35" s="46" t="s">
        <v>24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 t="s">
        <v>25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</row>
    <row r="36" spans="1:102" ht="12.75">
      <c r="A36" s="45" t="s">
        <v>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 t="s">
        <v>18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 t="s">
        <v>19</v>
      </c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</row>
    <row r="37" spans="1:102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</row>
  </sheetData>
  <sheetProtection/>
  <mergeCells count="160">
    <mergeCell ref="CD3:CU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5:AK35"/>
    <mergeCell ref="AL35:BV35"/>
    <mergeCell ref="BW35:CX35"/>
    <mergeCell ref="A36:AK36"/>
    <mergeCell ref="AL36:BV36"/>
    <mergeCell ref="BW36:CX3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8"/>
  <sheetViews>
    <sheetView view="pageBreakPreview" zoomScale="85" zoomScaleSheetLayoutView="85" zoomScalePageLayoutView="0" workbookViewId="0" topLeftCell="A1">
      <selection activeCell="CK22" sqref="CK22:DA22"/>
    </sheetView>
  </sheetViews>
  <sheetFormatPr defaultColWidth="9.00390625" defaultRowHeight="12.75"/>
  <cols>
    <col min="1" max="105" width="0.875" style="0" customWidth="1"/>
  </cols>
  <sheetData>
    <row r="1" spans="1:10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</row>
    <row r="2" spans="1:10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33" customHeight="1">
      <c r="A3" s="68" t="s">
        <v>89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</row>
    <row r="4" spans="1:10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15.75">
      <c r="A5" s="1"/>
      <c r="B5" s="1"/>
      <c r="C5" s="1"/>
      <c r="D5" s="1"/>
      <c r="E5" s="1"/>
      <c r="F5" s="1"/>
      <c r="G5" s="1"/>
      <c r="H5" s="1"/>
      <c r="I5" s="46" t="s">
        <v>27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1"/>
      <c r="CU5" s="1"/>
      <c r="CV5" s="1"/>
      <c r="CW5" s="1"/>
      <c r="CX5" s="1"/>
      <c r="CY5" s="1"/>
      <c r="CZ5" s="1"/>
      <c r="DA5" s="1"/>
    </row>
    <row r="6" spans="1:105" ht="15.75">
      <c r="A6" s="1"/>
      <c r="B6" s="1"/>
      <c r="C6" s="1"/>
      <c r="D6" s="1"/>
      <c r="E6" s="1"/>
      <c r="F6" s="1"/>
      <c r="G6" s="1"/>
      <c r="H6" s="1"/>
      <c r="I6" s="107" t="s">
        <v>57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3"/>
      <c r="CU6" s="3"/>
      <c r="CV6" s="3"/>
      <c r="CW6" s="3"/>
      <c r="CX6" s="3"/>
      <c r="CY6" s="3"/>
      <c r="CZ6" s="3"/>
      <c r="DA6" s="3"/>
    </row>
    <row r="7" spans="1:105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ht="15">
      <c r="A8" s="79" t="s">
        <v>90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/>
      <c r="AJ8" s="50" t="s">
        <v>59</v>
      </c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2"/>
      <c r="BF8" s="108" t="s">
        <v>60</v>
      </c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10"/>
      <c r="BT8" s="108" t="s">
        <v>61</v>
      </c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10"/>
      <c r="CK8" s="108" t="s">
        <v>62</v>
      </c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10"/>
    </row>
    <row r="9" spans="1:105" ht="48.7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2" t="s">
        <v>63</v>
      </c>
      <c r="AK9" s="83"/>
      <c r="AL9" s="83"/>
      <c r="AM9" s="83"/>
      <c r="AN9" s="83"/>
      <c r="AO9" s="83"/>
      <c r="AP9" s="83"/>
      <c r="AQ9" s="83"/>
      <c r="AR9" s="83"/>
      <c r="AS9" s="83"/>
      <c r="AT9" s="84"/>
      <c r="AU9" s="82" t="s">
        <v>64</v>
      </c>
      <c r="AV9" s="83"/>
      <c r="AW9" s="83"/>
      <c r="AX9" s="83"/>
      <c r="AY9" s="83"/>
      <c r="AZ9" s="83"/>
      <c r="BA9" s="83"/>
      <c r="BB9" s="83"/>
      <c r="BC9" s="83"/>
      <c r="BD9" s="83"/>
      <c r="BE9" s="84"/>
      <c r="BF9" s="111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3"/>
      <c r="BT9" s="111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3"/>
      <c r="CK9" s="111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3"/>
    </row>
    <row r="10" spans="1:105" ht="15">
      <c r="A10" s="85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7"/>
      <c r="AJ10" s="85">
        <v>2</v>
      </c>
      <c r="AK10" s="86"/>
      <c r="AL10" s="86"/>
      <c r="AM10" s="86"/>
      <c r="AN10" s="86"/>
      <c r="AO10" s="86"/>
      <c r="AP10" s="86"/>
      <c r="AQ10" s="86"/>
      <c r="AR10" s="86"/>
      <c r="AS10" s="86"/>
      <c r="AT10" s="87"/>
      <c r="AU10" s="85">
        <v>3</v>
      </c>
      <c r="AV10" s="86"/>
      <c r="AW10" s="86"/>
      <c r="AX10" s="86"/>
      <c r="AY10" s="86"/>
      <c r="AZ10" s="86"/>
      <c r="BA10" s="86"/>
      <c r="BB10" s="86"/>
      <c r="BC10" s="86"/>
      <c r="BD10" s="86"/>
      <c r="BE10" s="87"/>
      <c r="BF10" s="85">
        <v>4</v>
      </c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7"/>
      <c r="BT10" s="85">
        <v>5</v>
      </c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7"/>
      <c r="CK10" s="85">
        <v>6</v>
      </c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7"/>
    </row>
    <row r="11" spans="1:105" ht="192.75" customHeight="1">
      <c r="A11" s="28"/>
      <c r="B11" s="114" t="s">
        <v>91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29"/>
      <c r="AJ11" s="92" t="s">
        <v>66</v>
      </c>
      <c r="AK11" s="93"/>
      <c r="AL11" s="93"/>
      <c r="AM11" s="93"/>
      <c r="AN11" s="93"/>
      <c r="AO11" s="93"/>
      <c r="AP11" s="93"/>
      <c r="AQ11" s="93"/>
      <c r="AR11" s="93"/>
      <c r="AS11" s="93"/>
      <c r="AT11" s="94"/>
      <c r="AU11" s="92" t="s">
        <v>66</v>
      </c>
      <c r="AV11" s="93"/>
      <c r="AW11" s="93"/>
      <c r="AX11" s="93"/>
      <c r="AY11" s="93"/>
      <c r="AZ11" s="93"/>
      <c r="BA11" s="93"/>
      <c r="BB11" s="93"/>
      <c r="BC11" s="93"/>
      <c r="BD11" s="93"/>
      <c r="BE11" s="94"/>
      <c r="BF11" s="95" t="s">
        <v>66</v>
      </c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7"/>
      <c r="BT11" s="95" t="s">
        <v>66</v>
      </c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7"/>
      <c r="CK11" s="95">
        <f>AVERAGE(CK13:DA14)</f>
        <v>1</v>
      </c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ht="15">
      <c r="A12" s="30"/>
      <c r="B12" s="90" t="s">
        <v>67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1"/>
      <c r="AJ12" s="92"/>
      <c r="AK12" s="93"/>
      <c r="AL12" s="93"/>
      <c r="AM12" s="93"/>
      <c r="AN12" s="93"/>
      <c r="AO12" s="93"/>
      <c r="AP12" s="93"/>
      <c r="AQ12" s="93"/>
      <c r="AR12" s="93"/>
      <c r="AS12" s="93"/>
      <c r="AT12" s="94"/>
      <c r="AU12" s="92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95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7"/>
      <c r="BT12" s="95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7"/>
      <c r="CK12" s="95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ht="108" customHeight="1">
      <c r="A13" s="30"/>
      <c r="B13" s="115" t="s">
        <v>92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29"/>
      <c r="AJ13" s="92">
        <v>0</v>
      </c>
      <c r="AK13" s="93"/>
      <c r="AL13" s="93"/>
      <c r="AM13" s="93"/>
      <c r="AN13" s="93"/>
      <c r="AO13" s="93"/>
      <c r="AP13" s="93"/>
      <c r="AQ13" s="93"/>
      <c r="AR13" s="93"/>
      <c r="AS13" s="93"/>
      <c r="AT13" s="94"/>
      <c r="AU13" s="116">
        <f>'6.4 (2)'!BC25</f>
        <v>29.55</v>
      </c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95">
        <f>AJ13/AU13*100</f>
        <v>0</v>
      </c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7"/>
      <c r="BT13" s="95" t="s">
        <v>83</v>
      </c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7"/>
      <c r="CK13" s="95">
        <v>1</v>
      </c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ht="126" customHeight="1">
      <c r="A14" s="30"/>
      <c r="B14" s="115" t="s">
        <v>93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29"/>
      <c r="AJ14" s="92">
        <v>0</v>
      </c>
      <c r="AK14" s="93"/>
      <c r="AL14" s="93"/>
      <c r="AM14" s="93"/>
      <c r="AN14" s="93"/>
      <c r="AO14" s="93"/>
      <c r="AP14" s="93"/>
      <c r="AQ14" s="93"/>
      <c r="AR14" s="93"/>
      <c r="AS14" s="93"/>
      <c r="AT14" s="94"/>
      <c r="AU14" s="116">
        <f>'6.4 (2)'!BC26</f>
        <v>359.525</v>
      </c>
      <c r="AV14" s="105"/>
      <c r="AW14" s="105"/>
      <c r="AX14" s="105"/>
      <c r="AY14" s="105"/>
      <c r="AZ14" s="105"/>
      <c r="BA14" s="105"/>
      <c r="BB14" s="105"/>
      <c r="BC14" s="105"/>
      <c r="BD14" s="105"/>
      <c r="BE14" s="106"/>
      <c r="BF14" s="95">
        <f>AJ14/AU14*100</f>
        <v>0</v>
      </c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7"/>
      <c r="BT14" s="95" t="s">
        <v>83</v>
      </c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7"/>
      <c r="CK14" s="95">
        <v>1</v>
      </c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ht="70.5" customHeight="1">
      <c r="A15" s="28"/>
      <c r="B15" s="114" t="s">
        <v>94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29"/>
      <c r="AJ15" s="92" t="s">
        <v>66</v>
      </c>
      <c r="AK15" s="93"/>
      <c r="AL15" s="93"/>
      <c r="AM15" s="93"/>
      <c r="AN15" s="93"/>
      <c r="AO15" s="93"/>
      <c r="AP15" s="93"/>
      <c r="AQ15" s="93"/>
      <c r="AR15" s="93"/>
      <c r="AS15" s="93"/>
      <c r="AT15" s="94"/>
      <c r="AU15" s="92" t="s">
        <v>66</v>
      </c>
      <c r="AV15" s="93"/>
      <c r="AW15" s="93"/>
      <c r="AX15" s="93"/>
      <c r="AY15" s="93"/>
      <c r="AZ15" s="93"/>
      <c r="BA15" s="93"/>
      <c r="BB15" s="93"/>
      <c r="BC15" s="93"/>
      <c r="BD15" s="93"/>
      <c r="BE15" s="94"/>
      <c r="BF15" s="95" t="s">
        <v>66</v>
      </c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7"/>
      <c r="BT15" s="95" t="s">
        <v>66</v>
      </c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7"/>
      <c r="CK15" s="98">
        <f>AVERAGE(CK17:DA18,CK21)</f>
        <v>0.4166666666666667</v>
      </c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100"/>
    </row>
    <row r="16" spans="1:105" ht="15">
      <c r="A16" s="30"/>
      <c r="B16" s="90" t="s">
        <v>67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1"/>
      <c r="AJ16" s="92"/>
      <c r="AK16" s="93"/>
      <c r="AL16" s="93"/>
      <c r="AM16" s="93"/>
      <c r="AN16" s="93"/>
      <c r="AO16" s="93"/>
      <c r="AP16" s="93"/>
      <c r="AQ16" s="93"/>
      <c r="AR16" s="93"/>
      <c r="AS16" s="93"/>
      <c r="AT16" s="94"/>
      <c r="AU16" s="92"/>
      <c r="AV16" s="93"/>
      <c r="AW16" s="93"/>
      <c r="AX16" s="93"/>
      <c r="AY16" s="93"/>
      <c r="AZ16" s="93"/>
      <c r="BA16" s="93"/>
      <c r="BB16" s="93"/>
      <c r="BC16" s="93"/>
      <c r="BD16" s="93"/>
      <c r="BE16" s="94"/>
      <c r="BF16" s="95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7"/>
      <c r="BT16" s="95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7"/>
      <c r="CK16" s="95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ht="126" customHeight="1">
      <c r="A17" s="30"/>
      <c r="B17" s="115" t="s">
        <v>95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29"/>
      <c r="AJ17" s="92">
        <v>0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4"/>
      <c r="AU17" s="98">
        <f>'6.4 (2)'!BC27</f>
        <v>4.925</v>
      </c>
      <c r="AV17" s="93"/>
      <c r="AW17" s="93"/>
      <c r="AX17" s="93"/>
      <c r="AY17" s="93"/>
      <c r="AZ17" s="93"/>
      <c r="BA17" s="93"/>
      <c r="BB17" s="93"/>
      <c r="BC17" s="93"/>
      <c r="BD17" s="93"/>
      <c r="BE17" s="94"/>
      <c r="BF17" s="95">
        <f>AJ17/AU17*100</f>
        <v>0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7"/>
      <c r="BT17" s="95" t="s">
        <v>83</v>
      </c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7"/>
      <c r="CK17" s="95">
        <v>0.25</v>
      </c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ht="96.75" customHeight="1">
      <c r="A18" s="30"/>
      <c r="B18" s="115" t="s">
        <v>96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29"/>
      <c r="AJ18" s="92" t="s">
        <v>66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4"/>
      <c r="AU18" s="92" t="s">
        <v>66</v>
      </c>
      <c r="AV18" s="93"/>
      <c r="AW18" s="93"/>
      <c r="AX18" s="93"/>
      <c r="AY18" s="93"/>
      <c r="AZ18" s="93"/>
      <c r="BA18" s="93"/>
      <c r="BB18" s="93"/>
      <c r="BC18" s="93"/>
      <c r="BD18" s="93"/>
      <c r="BE18" s="94"/>
      <c r="BF18" s="98">
        <f>AVERAGE(BF19:BS20)</f>
        <v>101.5228426395939</v>
      </c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7"/>
      <c r="BT18" s="95" t="s">
        <v>83</v>
      </c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7"/>
      <c r="CK18" s="95">
        <v>0.5</v>
      </c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ht="96" customHeight="1">
      <c r="A19" s="30"/>
      <c r="B19" s="114" t="s">
        <v>97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29"/>
      <c r="AJ19" s="92">
        <v>10</v>
      </c>
      <c r="AK19" s="93"/>
      <c r="AL19" s="93"/>
      <c r="AM19" s="93"/>
      <c r="AN19" s="93"/>
      <c r="AO19" s="93"/>
      <c r="AP19" s="93"/>
      <c r="AQ19" s="93"/>
      <c r="AR19" s="93"/>
      <c r="AS19" s="93"/>
      <c r="AT19" s="94"/>
      <c r="AU19" s="98">
        <f>'6.4 (2)'!BC28</f>
        <v>9.85</v>
      </c>
      <c r="AV19" s="93"/>
      <c r="AW19" s="93"/>
      <c r="AX19" s="93"/>
      <c r="AY19" s="93"/>
      <c r="AZ19" s="93"/>
      <c r="BA19" s="93"/>
      <c r="BB19" s="93"/>
      <c r="BC19" s="93"/>
      <c r="BD19" s="93"/>
      <c r="BE19" s="94"/>
      <c r="BF19" s="98">
        <f>AJ19/AU19*100</f>
        <v>101.5228426395939</v>
      </c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100"/>
      <c r="BT19" s="95" t="s">
        <v>66</v>
      </c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7"/>
      <c r="CK19" s="95" t="s">
        <v>66</v>
      </c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ht="37.5" customHeight="1">
      <c r="A20" s="30"/>
      <c r="B20" s="114" t="s">
        <v>98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29"/>
      <c r="AJ20" s="92">
        <v>10</v>
      </c>
      <c r="AK20" s="93"/>
      <c r="AL20" s="93"/>
      <c r="AM20" s="93"/>
      <c r="AN20" s="93"/>
      <c r="AO20" s="93"/>
      <c r="AP20" s="93"/>
      <c r="AQ20" s="93"/>
      <c r="AR20" s="93"/>
      <c r="AS20" s="93"/>
      <c r="AT20" s="94"/>
      <c r="AU20" s="98">
        <f>'6.4 (2)'!BC29</f>
        <v>9.85</v>
      </c>
      <c r="AV20" s="93"/>
      <c r="AW20" s="93"/>
      <c r="AX20" s="93"/>
      <c r="AY20" s="93"/>
      <c r="AZ20" s="93"/>
      <c r="BA20" s="93"/>
      <c r="BB20" s="93"/>
      <c r="BC20" s="93"/>
      <c r="BD20" s="93"/>
      <c r="BE20" s="94"/>
      <c r="BF20" s="98">
        <f>AJ20/AU20*100</f>
        <v>101.5228426395939</v>
      </c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100"/>
      <c r="BT20" s="95" t="s">
        <v>66</v>
      </c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7"/>
      <c r="CK20" s="95" t="s">
        <v>66</v>
      </c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</row>
    <row r="21" spans="1:105" ht="195.75" customHeight="1">
      <c r="A21" s="30"/>
      <c r="B21" s="115" t="s">
        <v>99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29"/>
      <c r="AJ21" s="92">
        <v>0</v>
      </c>
      <c r="AK21" s="93"/>
      <c r="AL21" s="93"/>
      <c r="AM21" s="93"/>
      <c r="AN21" s="93"/>
      <c r="AO21" s="93"/>
      <c r="AP21" s="93"/>
      <c r="AQ21" s="93"/>
      <c r="AR21" s="93"/>
      <c r="AS21" s="93"/>
      <c r="AT21" s="94"/>
      <c r="AU21" s="92">
        <v>0</v>
      </c>
      <c r="AV21" s="93"/>
      <c r="AW21" s="93"/>
      <c r="AX21" s="93"/>
      <c r="AY21" s="93"/>
      <c r="AZ21" s="93"/>
      <c r="BA21" s="93"/>
      <c r="BB21" s="93"/>
      <c r="BC21" s="93"/>
      <c r="BD21" s="93"/>
      <c r="BE21" s="94"/>
      <c r="BF21" s="95">
        <v>100</v>
      </c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7"/>
      <c r="BT21" s="95" t="s">
        <v>83</v>
      </c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7"/>
      <c r="CK21" s="95">
        <v>0.5</v>
      </c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ht="79.5" customHeight="1">
      <c r="A22" s="30"/>
      <c r="B22" s="114" t="s">
        <v>100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29"/>
      <c r="AJ22" s="92">
        <v>0</v>
      </c>
      <c r="AK22" s="93"/>
      <c r="AL22" s="93"/>
      <c r="AM22" s="93"/>
      <c r="AN22" s="93"/>
      <c r="AO22" s="93"/>
      <c r="AP22" s="93"/>
      <c r="AQ22" s="93"/>
      <c r="AR22" s="93"/>
      <c r="AS22" s="93"/>
      <c r="AT22" s="94"/>
      <c r="AU22" s="101">
        <f>'6.4 (2)'!BC30</f>
        <v>0</v>
      </c>
      <c r="AV22" s="102"/>
      <c r="AW22" s="102"/>
      <c r="AX22" s="102"/>
      <c r="AY22" s="102"/>
      <c r="AZ22" s="102"/>
      <c r="BA22" s="102"/>
      <c r="BB22" s="102"/>
      <c r="BC22" s="102"/>
      <c r="BD22" s="102"/>
      <c r="BE22" s="103"/>
      <c r="BF22" s="95">
        <v>100</v>
      </c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7"/>
      <c r="BT22" s="95" t="s">
        <v>83</v>
      </c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7"/>
      <c r="CK22" s="95">
        <v>0.2</v>
      </c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ht="304.5" customHeight="1">
      <c r="A23" s="30"/>
      <c r="B23" s="114" t="s">
        <v>101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29"/>
      <c r="AJ23" s="92">
        <v>0</v>
      </c>
      <c r="AK23" s="93"/>
      <c r="AL23" s="93"/>
      <c r="AM23" s="93"/>
      <c r="AN23" s="93"/>
      <c r="AO23" s="93"/>
      <c r="AP23" s="93"/>
      <c r="AQ23" s="93"/>
      <c r="AR23" s="93"/>
      <c r="AS23" s="93"/>
      <c r="AT23" s="94"/>
      <c r="AU23" s="101">
        <f>'6.4 (2)'!BC30</f>
        <v>0</v>
      </c>
      <c r="AV23" s="102"/>
      <c r="AW23" s="102"/>
      <c r="AX23" s="102"/>
      <c r="AY23" s="102"/>
      <c r="AZ23" s="102"/>
      <c r="BA23" s="102"/>
      <c r="BB23" s="102"/>
      <c r="BC23" s="102"/>
      <c r="BD23" s="102"/>
      <c r="BE23" s="103"/>
      <c r="BF23" s="95">
        <v>100</v>
      </c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7"/>
      <c r="BT23" s="95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7"/>
      <c r="CK23" s="95">
        <v>0.2</v>
      </c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ht="93" customHeight="1">
      <c r="A24" s="30"/>
      <c r="B24" s="114" t="s">
        <v>102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29"/>
      <c r="AJ24" s="92">
        <v>0</v>
      </c>
      <c r="AK24" s="93"/>
      <c r="AL24" s="93"/>
      <c r="AM24" s="93"/>
      <c r="AN24" s="93"/>
      <c r="AO24" s="93"/>
      <c r="AP24" s="93"/>
      <c r="AQ24" s="93"/>
      <c r="AR24" s="93"/>
      <c r="AS24" s="93"/>
      <c r="AT24" s="94"/>
      <c r="AU24" s="101">
        <f>'6.4 (2)'!BC31</f>
        <v>0</v>
      </c>
      <c r="AV24" s="102"/>
      <c r="AW24" s="102"/>
      <c r="AX24" s="102"/>
      <c r="AY24" s="102"/>
      <c r="AZ24" s="102"/>
      <c r="BA24" s="102"/>
      <c r="BB24" s="102"/>
      <c r="BC24" s="102"/>
      <c r="BD24" s="102"/>
      <c r="BE24" s="103"/>
      <c r="BF24" s="95">
        <v>100</v>
      </c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7"/>
      <c r="BT24" s="95" t="s">
        <v>83</v>
      </c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7"/>
      <c r="CK24" s="95">
        <v>0.2</v>
      </c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ht="199.5" customHeight="1">
      <c r="A25" s="30"/>
      <c r="B25" s="114" t="s">
        <v>103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29"/>
      <c r="AJ25" s="92">
        <v>0</v>
      </c>
      <c r="AK25" s="93"/>
      <c r="AL25" s="93"/>
      <c r="AM25" s="93"/>
      <c r="AN25" s="93"/>
      <c r="AO25" s="93"/>
      <c r="AP25" s="93"/>
      <c r="AQ25" s="93"/>
      <c r="AR25" s="93"/>
      <c r="AS25" s="93"/>
      <c r="AT25" s="94"/>
      <c r="AU25" s="101">
        <f>'6.4 (2)'!BC31</f>
        <v>0</v>
      </c>
      <c r="AV25" s="102"/>
      <c r="AW25" s="102"/>
      <c r="AX25" s="102"/>
      <c r="AY25" s="102"/>
      <c r="AZ25" s="102"/>
      <c r="BA25" s="102"/>
      <c r="BB25" s="102"/>
      <c r="BC25" s="102"/>
      <c r="BD25" s="102"/>
      <c r="BE25" s="103"/>
      <c r="BF25" s="95">
        <v>100</v>
      </c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7"/>
      <c r="BT25" s="95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7"/>
      <c r="CK25" s="95">
        <v>0.2</v>
      </c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7"/>
    </row>
    <row r="26" spans="1:105" ht="94.5" customHeight="1">
      <c r="A26" s="25"/>
      <c r="B26" s="114" t="s">
        <v>104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29"/>
      <c r="AJ26" s="104">
        <v>2</v>
      </c>
      <c r="AK26" s="105"/>
      <c r="AL26" s="105"/>
      <c r="AM26" s="105"/>
      <c r="AN26" s="105"/>
      <c r="AO26" s="105"/>
      <c r="AP26" s="105"/>
      <c r="AQ26" s="105"/>
      <c r="AR26" s="105"/>
      <c r="AS26" s="105"/>
      <c r="AT26" s="106"/>
      <c r="AU26" s="101">
        <f>'6.4 (2)'!BC32</f>
        <v>0</v>
      </c>
      <c r="AV26" s="102"/>
      <c r="AW26" s="102"/>
      <c r="AX26" s="102"/>
      <c r="AY26" s="102"/>
      <c r="AZ26" s="102"/>
      <c r="BA26" s="102"/>
      <c r="BB26" s="102"/>
      <c r="BC26" s="102"/>
      <c r="BD26" s="102"/>
      <c r="BE26" s="103"/>
      <c r="BF26" s="95">
        <v>120</v>
      </c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7"/>
      <c r="CK26" s="95">
        <f>CK27</f>
        <v>0.5</v>
      </c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ht="114.75" customHeight="1">
      <c r="A27" s="25"/>
      <c r="B27" s="114" t="s">
        <v>105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29"/>
      <c r="AJ27" s="104">
        <v>2</v>
      </c>
      <c r="AK27" s="105"/>
      <c r="AL27" s="105"/>
      <c r="AM27" s="105"/>
      <c r="AN27" s="105"/>
      <c r="AO27" s="105"/>
      <c r="AP27" s="105"/>
      <c r="AQ27" s="105"/>
      <c r="AR27" s="105"/>
      <c r="AS27" s="105"/>
      <c r="AT27" s="106"/>
      <c r="AU27" s="101">
        <f>'6.4 (2)'!BC32</f>
        <v>0</v>
      </c>
      <c r="AV27" s="102"/>
      <c r="AW27" s="102"/>
      <c r="AX27" s="102"/>
      <c r="AY27" s="102"/>
      <c r="AZ27" s="102"/>
      <c r="BA27" s="102"/>
      <c r="BB27" s="102"/>
      <c r="BC27" s="102"/>
      <c r="BD27" s="102"/>
      <c r="BE27" s="103"/>
      <c r="BF27" s="95">
        <v>120</v>
      </c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7"/>
      <c r="BT27" s="95" t="s">
        <v>83</v>
      </c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7"/>
      <c r="CK27" s="95">
        <v>0.5</v>
      </c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8" spans="1:105" ht="72" customHeight="1">
      <c r="A28" s="25"/>
      <c r="B28" s="114" t="s">
        <v>106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29"/>
      <c r="AJ28" s="92" t="s">
        <v>66</v>
      </c>
      <c r="AK28" s="93"/>
      <c r="AL28" s="93"/>
      <c r="AM28" s="93"/>
      <c r="AN28" s="93"/>
      <c r="AO28" s="93"/>
      <c r="AP28" s="93"/>
      <c r="AQ28" s="93"/>
      <c r="AR28" s="93"/>
      <c r="AS28" s="93"/>
      <c r="AT28" s="94"/>
      <c r="AU28" s="92" t="s">
        <v>66</v>
      </c>
      <c r="AV28" s="93"/>
      <c r="AW28" s="93"/>
      <c r="AX28" s="93"/>
      <c r="AY28" s="93"/>
      <c r="AZ28" s="93"/>
      <c r="BA28" s="93"/>
      <c r="BB28" s="93"/>
      <c r="BC28" s="93"/>
      <c r="BD28" s="93"/>
      <c r="BE28" s="94"/>
      <c r="BF28" s="95" t="s">
        <v>66</v>
      </c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7"/>
      <c r="BT28" s="95" t="s">
        <v>66</v>
      </c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7"/>
      <c r="CK28" s="95">
        <f>AVERAGE(CK30:DA31)</f>
        <v>0.375</v>
      </c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7"/>
    </row>
    <row r="29" spans="1:105" ht="15">
      <c r="A29" s="30"/>
      <c r="B29" s="90" t="s">
        <v>67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1"/>
      <c r="AJ29" s="92"/>
      <c r="AK29" s="93"/>
      <c r="AL29" s="93"/>
      <c r="AM29" s="93"/>
      <c r="AN29" s="93"/>
      <c r="AO29" s="93"/>
      <c r="AP29" s="93"/>
      <c r="AQ29" s="93"/>
      <c r="AR29" s="93"/>
      <c r="AS29" s="93"/>
      <c r="AT29" s="94"/>
      <c r="AU29" s="92"/>
      <c r="AV29" s="93"/>
      <c r="AW29" s="93"/>
      <c r="AX29" s="93"/>
      <c r="AY29" s="93"/>
      <c r="AZ29" s="93"/>
      <c r="BA29" s="93"/>
      <c r="BB29" s="93"/>
      <c r="BC29" s="93"/>
      <c r="BD29" s="93"/>
      <c r="BE29" s="94"/>
      <c r="BF29" s="95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7"/>
      <c r="BT29" s="95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7"/>
      <c r="CK29" s="95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7"/>
    </row>
    <row r="30" spans="1:105" ht="118.5" customHeight="1">
      <c r="A30" s="25"/>
      <c r="B30" s="115" t="s">
        <v>107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29"/>
      <c r="AJ30" s="92">
        <v>1</v>
      </c>
      <c r="AK30" s="93"/>
      <c r="AL30" s="93"/>
      <c r="AM30" s="93"/>
      <c r="AN30" s="93"/>
      <c r="AO30" s="93"/>
      <c r="AP30" s="93"/>
      <c r="AQ30" s="93"/>
      <c r="AR30" s="93"/>
      <c r="AS30" s="93"/>
      <c r="AT30" s="94"/>
      <c r="AU30" s="101">
        <f>'6.4 (2)'!BC33</f>
        <v>1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103"/>
      <c r="BF30" s="95">
        <f>AJ30/AU30*100</f>
        <v>100</v>
      </c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7"/>
      <c r="BT30" s="95" t="s">
        <v>69</v>
      </c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7"/>
      <c r="CK30" s="95">
        <v>0.5</v>
      </c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7"/>
    </row>
    <row r="31" spans="1:105" ht="183.75" customHeight="1">
      <c r="A31" s="25"/>
      <c r="B31" s="115" t="s">
        <v>108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29"/>
      <c r="AJ31" s="92">
        <v>1</v>
      </c>
      <c r="AK31" s="93"/>
      <c r="AL31" s="93"/>
      <c r="AM31" s="93"/>
      <c r="AN31" s="93"/>
      <c r="AO31" s="93"/>
      <c r="AP31" s="93"/>
      <c r="AQ31" s="93"/>
      <c r="AR31" s="93"/>
      <c r="AS31" s="93"/>
      <c r="AT31" s="94"/>
      <c r="AU31" s="98">
        <f>'6.4 (2)'!BC34</f>
        <v>4.925</v>
      </c>
      <c r="AV31" s="93"/>
      <c r="AW31" s="93"/>
      <c r="AX31" s="93"/>
      <c r="AY31" s="93"/>
      <c r="AZ31" s="93"/>
      <c r="BA31" s="93"/>
      <c r="BB31" s="93"/>
      <c r="BC31" s="93"/>
      <c r="BD31" s="93"/>
      <c r="BE31" s="94"/>
      <c r="BF31" s="98">
        <f>AJ31/AU31*100</f>
        <v>20.304568527918782</v>
      </c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95" t="s">
        <v>83</v>
      </c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7"/>
      <c r="CK31" s="95">
        <v>0.25</v>
      </c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7"/>
    </row>
    <row r="32" spans="1:105" ht="79.5" customHeight="1">
      <c r="A32" s="25"/>
      <c r="B32" s="114" t="s">
        <v>109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29"/>
      <c r="AJ32" s="92">
        <v>0</v>
      </c>
      <c r="AK32" s="93"/>
      <c r="AL32" s="93"/>
      <c r="AM32" s="93"/>
      <c r="AN32" s="93"/>
      <c r="AO32" s="93"/>
      <c r="AP32" s="93"/>
      <c r="AQ32" s="93"/>
      <c r="AR32" s="93"/>
      <c r="AS32" s="93"/>
      <c r="AT32" s="94"/>
      <c r="AU32" s="101">
        <f>'6.4 (2)'!BC35</f>
        <v>1</v>
      </c>
      <c r="AV32" s="102"/>
      <c r="AW32" s="102"/>
      <c r="AX32" s="102"/>
      <c r="AY32" s="102"/>
      <c r="AZ32" s="102"/>
      <c r="BA32" s="102"/>
      <c r="BB32" s="102"/>
      <c r="BC32" s="102"/>
      <c r="BD32" s="102"/>
      <c r="BE32" s="103"/>
      <c r="BF32" s="95">
        <f>AJ32/AU32*100</f>
        <v>0</v>
      </c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7"/>
      <c r="BT32" s="95" t="s">
        <v>83</v>
      </c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7"/>
      <c r="CK32" s="95">
        <f>CK33</f>
        <v>0.1</v>
      </c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7"/>
    </row>
    <row r="33" spans="1:105" ht="140.25" customHeight="1">
      <c r="A33" s="25"/>
      <c r="B33" s="114" t="s">
        <v>110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29"/>
      <c r="AJ33" s="92">
        <v>0</v>
      </c>
      <c r="AK33" s="93"/>
      <c r="AL33" s="93"/>
      <c r="AM33" s="93"/>
      <c r="AN33" s="93"/>
      <c r="AO33" s="93"/>
      <c r="AP33" s="93"/>
      <c r="AQ33" s="93"/>
      <c r="AR33" s="93"/>
      <c r="AS33" s="93"/>
      <c r="AT33" s="94"/>
      <c r="AU33" s="101">
        <f>'6.4 (2)'!BC35</f>
        <v>1</v>
      </c>
      <c r="AV33" s="102"/>
      <c r="AW33" s="102"/>
      <c r="AX33" s="102"/>
      <c r="AY33" s="102"/>
      <c r="AZ33" s="102"/>
      <c r="BA33" s="102"/>
      <c r="BB33" s="102"/>
      <c r="BC33" s="102"/>
      <c r="BD33" s="102"/>
      <c r="BE33" s="103"/>
      <c r="BF33" s="95">
        <f>AJ33/AU33*100</f>
        <v>0</v>
      </c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7"/>
      <c r="BT33" s="95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7"/>
      <c r="CK33" s="95">
        <v>0.1</v>
      </c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7"/>
    </row>
    <row r="34" spans="1:105" ht="34.5" customHeight="1">
      <c r="A34" s="25"/>
      <c r="B34" s="90" t="s">
        <v>111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29"/>
      <c r="AJ34" s="92" t="s">
        <v>66</v>
      </c>
      <c r="AK34" s="93"/>
      <c r="AL34" s="93"/>
      <c r="AM34" s="93"/>
      <c r="AN34" s="93"/>
      <c r="AO34" s="93"/>
      <c r="AP34" s="93"/>
      <c r="AQ34" s="93"/>
      <c r="AR34" s="93"/>
      <c r="AS34" s="93"/>
      <c r="AT34" s="94"/>
      <c r="AU34" s="92" t="s">
        <v>66</v>
      </c>
      <c r="AV34" s="93"/>
      <c r="AW34" s="93"/>
      <c r="AX34" s="93"/>
      <c r="AY34" s="93"/>
      <c r="AZ34" s="93"/>
      <c r="BA34" s="93"/>
      <c r="BB34" s="93"/>
      <c r="BC34" s="93"/>
      <c r="BD34" s="93"/>
      <c r="BE34" s="94"/>
      <c r="BF34" s="95" t="s">
        <v>66</v>
      </c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7"/>
      <c r="BT34" s="95" t="s">
        <v>66</v>
      </c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7"/>
      <c r="CK34" s="98">
        <f>AVERAGE(CK11,CK15,CK22,CK24,CK26,CK28,CK32)</f>
        <v>0.3988095238095238</v>
      </c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7"/>
    </row>
    <row r="35" spans="1:105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</row>
    <row r="36" spans="1:105" ht="15.75">
      <c r="A36" s="46" t="s">
        <v>37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 t="s">
        <v>25</v>
      </c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</row>
    <row r="37" spans="1:105" ht="12.75">
      <c r="A37" s="45" t="s">
        <v>17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 t="s">
        <v>18</v>
      </c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 t="s">
        <v>19</v>
      </c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</row>
    <row r="38" spans="1:105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</row>
  </sheetData>
  <sheetProtection/>
  <mergeCells count="166">
    <mergeCell ref="A3:DA3"/>
    <mergeCell ref="I5:CS5"/>
    <mergeCell ref="I6:CS6"/>
    <mergeCell ref="A8:AI9"/>
    <mergeCell ref="AJ8:BE8"/>
    <mergeCell ref="BF8:BS9"/>
    <mergeCell ref="BT8:CJ9"/>
    <mergeCell ref="CK8:DA9"/>
    <mergeCell ref="AJ9:AT9"/>
    <mergeCell ref="AU9:BE9"/>
    <mergeCell ref="A10:AI10"/>
    <mergeCell ref="AJ10:AT10"/>
    <mergeCell ref="AU10:BE10"/>
    <mergeCell ref="BF10:BS10"/>
    <mergeCell ref="BT10:CJ10"/>
    <mergeCell ref="CK10:DA10"/>
    <mergeCell ref="B11:AH11"/>
    <mergeCell ref="AJ11:AT11"/>
    <mergeCell ref="AU11:BE11"/>
    <mergeCell ref="BF11:BS11"/>
    <mergeCell ref="BT11:CJ11"/>
    <mergeCell ref="CK11:DA11"/>
    <mergeCell ref="B12:AI12"/>
    <mergeCell ref="AJ12:AT12"/>
    <mergeCell ref="AU12:BE12"/>
    <mergeCell ref="BF12:BS12"/>
    <mergeCell ref="BT12:CJ12"/>
    <mergeCell ref="CK12:DA12"/>
    <mergeCell ref="B13:AH13"/>
    <mergeCell ref="AJ13:AT13"/>
    <mergeCell ref="AU13:BE13"/>
    <mergeCell ref="BF13:BS13"/>
    <mergeCell ref="BT13:CJ13"/>
    <mergeCell ref="CK13:DA13"/>
    <mergeCell ref="B14:AH14"/>
    <mergeCell ref="AJ14:AT14"/>
    <mergeCell ref="AU14:BE14"/>
    <mergeCell ref="BF14:BS14"/>
    <mergeCell ref="BT14:CJ14"/>
    <mergeCell ref="CK14:DA14"/>
    <mergeCell ref="B15:AH15"/>
    <mergeCell ref="AJ15:AT15"/>
    <mergeCell ref="AU15:BE15"/>
    <mergeCell ref="BF15:BS15"/>
    <mergeCell ref="BT15:CJ15"/>
    <mergeCell ref="CK15:DA15"/>
    <mergeCell ref="B16:AI16"/>
    <mergeCell ref="AJ16:AT16"/>
    <mergeCell ref="AU16:BE16"/>
    <mergeCell ref="BF16:BS16"/>
    <mergeCell ref="BT16:CJ16"/>
    <mergeCell ref="CK16:DA16"/>
    <mergeCell ref="B17:AH17"/>
    <mergeCell ref="AJ17:AT17"/>
    <mergeCell ref="AU17:BE17"/>
    <mergeCell ref="BF17:BS17"/>
    <mergeCell ref="BT17:CJ17"/>
    <mergeCell ref="CK17:DA17"/>
    <mergeCell ref="B18:AH18"/>
    <mergeCell ref="AJ18:AT18"/>
    <mergeCell ref="AU18:BE18"/>
    <mergeCell ref="BF18:BS18"/>
    <mergeCell ref="BT18:CJ18"/>
    <mergeCell ref="CK18:DA18"/>
    <mergeCell ref="B19:AH19"/>
    <mergeCell ref="AJ19:AT19"/>
    <mergeCell ref="AU19:BE19"/>
    <mergeCell ref="BF19:BS19"/>
    <mergeCell ref="BT19:CJ19"/>
    <mergeCell ref="CK19:DA19"/>
    <mergeCell ref="B20:AH20"/>
    <mergeCell ref="AJ20:AT20"/>
    <mergeCell ref="AU20:BE20"/>
    <mergeCell ref="BF20:BS20"/>
    <mergeCell ref="BT20:CJ20"/>
    <mergeCell ref="CK20:DA20"/>
    <mergeCell ref="B21:AH21"/>
    <mergeCell ref="AJ21:AT21"/>
    <mergeCell ref="AU21:BE21"/>
    <mergeCell ref="BF21:BS21"/>
    <mergeCell ref="BT21:CJ21"/>
    <mergeCell ref="CK21:DA21"/>
    <mergeCell ref="B22:AH22"/>
    <mergeCell ref="AJ22:AT22"/>
    <mergeCell ref="AU22:BE22"/>
    <mergeCell ref="BF22:BS22"/>
    <mergeCell ref="BT22:CJ22"/>
    <mergeCell ref="CK22:DA22"/>
    <mergeCell ref="B23:AH23"/>
    <mergeCell ref="AJ23:AT23"/>
    <mergeCell ref="AU23:BE23"/>
    <mergeCell ref="BF23:BS23"/>
    <mergeCell ref="BT23:CJ23"/>
    <mergeCell ref="CK23:DA23"/>
    <mergeCell ref="B24:AH24"/>
    <mergeCell ref="AJ24:AT24"/>
    <mergeCell ref="AU24:BE24"/>
    <mergeCell ref="BF24:BS24"/>
    <mergeCell ref="BT24:CJ24"/>
    <mergeCell ref="CK24:DA24"/>
    <mergeCell ref="B25:AH25"/>
    <mergeCell ref="AJ25:AT25"/>
    <mergeCell ref="AU25:BE25"/>
    <mergeCell ref="BF25:BS25"/>
    <mergeCell ref="BT25:CJ25"/>
    <mergeCell ref="CK25:DA25"/>
    <mergeCell ref="B26:AH26"/>
    <mergeCell ref="AJ26:AT26"/>
    <mergeCell ref="AU26:BE26"/>
    <mergeCell ref="BF26:BS26"/>
    <mergeCell ref="BT26:CJ26"/>
    <mergeCell ref="CK26:DA26"/>
    <mergeCell ref="B27:AH27"/>
    <mergeCell ref="AJ27:AT27"/>
    <mergeCell ref="AU27:BE27"/>
    <mergeCell ref="BF27:BS27"/>
    <mergeCell ref="BT27:CJ27"/>
    <mergeCell ref="CK27:DA27"/>
    <mergeCell ref="B28:AH28"/>
    <mergeCell ref="AJ28:AT28"/>
    <mergeCell ref="AU28:BE28"/>
    <mergeCell ref="BF28:BS28"/>
    <mergeCell ref="BT28:CJ28"/>
    <mergeCell ref="CK28:DA28"/>
    <mergeCell ref="B29:AI29"/>
    <mergeCell ref="AJ29:AT29"/>
    <mergeCell ref="AU29:BE29"/>
    <mergeCell ref="BF29:BS29"/>
    <mergeCell ref="BT29:CJ29"/>
    <mergeCell ref="CK29:DA29"/>
    <mergeCell ref="B30:AH30"/>
    <mergeCell ref="AJ30:AT30"/>
    <mergeCell ref="AU30:BE30"/>
    <mergeCell ref="BF30:BS30"/>
    <mergeCell ref="BT30:CJ30"/>
    <mergeCell ref="CK30:DA30"/>
    <mergeCell ref="B31:AH31"/>
    <mergeCell ref="AJ31:AT31"/>
    <mergeCell ref="AU31:BE31"/>
    <mergeCell ref="BF31:BS31"/>
    <mergeCell ref="BT31:CJ31"/>
    <mergeCell ref="CK31:DA31"/>
    <mergeCell ref="B32:AH32"/>
    <mergeCell ref="AJ32:AT32"/>
    <mergeCell ref="AU32:BE32"/>
    <mergeCell ref="BF32:BS32"/>
    <mergeCell ref="BT32:CJ32"/>
    <mergeCell ref="CK32:DA32"/>
    <mergeCell ref="B33:AH33"/>
    <mergeCell ref="AJ33:AT33"/>
    <mergeCell ref="AU33:BE33"/>
    <mergeCell ref="BF33:BS33"/>
    <mergeCell ref="BT33:CJ33"/>
    <mergeCell ref="CK33:DA33"/>
    <mergeCell ref="B34:AH34"/>
    <mergeCell ref="AJ34:AT34"/>
    <mergeCell ref="AU34:BE34"/>
    <mergeCell ref="BF34:BS34"/>
    <mergeCell ref="BT34:CJ34"/>
    <mergeCell ref="CK34:DA34"/>
    <mergeCell ref="A36:AM36"/>
    <mergeCell ref="AN36:BY36"/>
    <mergeCell ref="BZ36:DA36"/>
    <mergeCell ref="A37:AM37"/>
    <mergeCell ref="AN37:BY37"/>
    <mergeCell ref="BZ37:DA37"/>
  </mergeCells>
  <printOptions/>
  <pageMargins left="0.7086614173228347" right="0.7086614173228347" top="0.7480314960629921" bottom="0.5905511811023623" header="0.31496062992125984" footer="0.31496062992125984"/>
  <pageSetup fitToHeight="4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85" zoomScaleSheetLayoutView="85" zoomScalePageLayoutView="0" workbookViewId="0" topLeftCell="A1">
      <selection activeCell="DF11" sqref="DF11"/>
    </sheetView>
  </sheetViews>
  <sheetFormatPr defaultColWidth="9.00390625" defaultRowHeight="12.75"/>
  <cols>
    <col min="1" max="102" width="0.875" style="0" customWidth="1"/>
  </cols>
  <sheetData>
    <row r="1" spans="1:10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2"/>
    </row>
    <row r="2" spans="1:10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35.25" customHeight="1">
      <c r="A3" s="68" t="s">
        <v>112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</row>
    <row r="4" spans="1:10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5.75">
      <c r="A5" s="1"/>
      <c r="B5" s="1"/>
      <c r="C5" s="1"/>
      <c r="D5" s="1"/>
      <c r="E5" s="1"/>
      <c r="F5" s="1"/>
      <c r="G5" s="1"/>
      <c r="H5" s="1"/>
      <c r="I5" s="46" t="s">
        <v>27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1"/>
      <c r="CR5" s="1"/>
      <c r="CS5" s="1"/>
      <c r="CT5" s="1"/>
      <c r="CU5" s="1"/>
      <c r="CV5" s="1"/>
      <c r="CW5" s="1"/>
      <c r="CX5" s="1"/>
    </row>
    <row r="6" spans="1:102" ht="15.75">
      <c r="A6" s="1"/>
      <c r="B6" s="1"/>
      <c r="C6" s="1"/>
      <c r="D6" s="1"/>
      <c r="E6" s="1"/>
      <c r="F6" s="1"/>
      <c r="G6" s="1"/>
      <c r="H6" s="1"/>
      <c r="I6" s="107" t="s">
        <v>57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3"/>
      <c r="CR6" s="3"/>
      <c r="CS6" s="3"/>
      <c r="CT6" s="3"/>
      <c r="CU6" s="3"/>
      <c r="CV6" s="3"/>
      <c r="CW6" s="3"/>
      <c r="CX6" s="3"/>
    </row>
    <row r="7" spans="1:10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ht="15" customHeight="1">
      <c r="A8" s="79" t="s">
        <v>113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1"/>
      <c r="AG8" s="50" t="s">
        <v>59</v>
      </c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2"/>
      <c r="BC8" s="108" t="s">
        <v>60</v>
      </c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10"/>
      <c r="BQ8" s="108" t="s">
        <v>61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10"/>
      <c r="CH8" s="108" t="s">
        <v>62</v>
      </c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10"/>
    </row>
    <row r="9" spans="1:102" ht="49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2" t="s">
        <v>63</v>
      </c>
      <c r="AH9" s="83"/>
      <c r="AI9" s="83"/>
      <c r="AJ9" s="83"/>
      <c r="AK9" s="83"/>
      <c r="AL9" s="83"/>
      <c r="AM9" s="83"/>
      <c r="AN9" s="83"/>
      <c r="AO9" s="83"/>
      <c r="AP9" s="83"/>
      <c r="AQ9" s="84"/>
      <c r="AR9" s="82" t="s">
        <v>64</v>
      </c>
      <c r="AS9" s="83"/>
      <c r="AT9" s="83"/>
      <c r="AU9" s="83"/>
      <c r="AV9" s="83"/>
      <c r="AW9" s="83"/>
      <c r="AX9" s="83"/>
      <c r="AY9" s="83"/>
      <c r="AZ9" s="83"/>
      <c r="BA9" s="83"/>
      <c r="BB9" s="84"/>
      <c r="BC9" s="111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3"/>
      <c r="BQ9" s="111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3"/>
      <c r="CH9" s="111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3"/>
    </row>
    <row r="10" spans="1:102" ht="15">
      <c r="A10" s="85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85">
        <v>2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R10" s="85">
        <v>3</v>
      </c>
      <c r="AS10" s="86"/>
      <c r="AT10" s="86"/>
      <c r="AU10" s="86"/>
      <c r="AV10" s="86"/>
      <c r="AW10" s="86"/>
      <c r="AX10" s="86"/>
      <c r="AY10" s="86"/>
      <c r="AZ10" s="86"/>
      <c r="BA10" s="86"/>
      <c r="BB10" s="87"/>
      <c r="BC10" s="85">
        <v>4</v>
      </c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7"/>
      <c r="BQ10" s="85">
        <v>5</v>
      </c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7"/>
      <c r="CH10" s="85">
        <v>6</v>
      </c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7"/>
    </row>
    <row r="11" spans="1:102" ht="141" customHeight="1">
      <c r="A11" s="30"/>
      <c r="B11" s="90" t="s">
        <v>114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1"/>
      <c r="AG11" s="92">
        <v>1</v>
      </c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AR11" s="92">
        <f>'6.4 (2)'!BC37</f>
        <v>1</v>
      </c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C11" s="95">
        <f>AG11/AR11*100</f>
        <v>100</v>
      </c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7"/>
      <c r="BQ11" s="95" t="s">
        <v>69</v>
      </c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7"/>
      <c r="CH11" s="95">
        <v>2</v>
      </c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7"/>
    </row>
    <row r="12" spans="1:102" ht="47.25" customHeight="1">
      <c r="A12" s="28"/>
      <c r="B12" s="90" t="s">
        <v>115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2" t="s">
        <v>66</v>
      </c>
      <c r="AH12" s="93"/>
      <c r="AI12" s="93"/>
      <c r="AJ12" s="93"/>
      <c r="AK12" s="93"/>
      <c r="AL12" s="93"/>
      <c r="AM12" s="93"/>
      <c r="AN12" s="93"/>
      <c r="AO12" s="93"/>
      <c r="AP12" s="93"/>
      <c r="AQ12" s="94"/>
      <c r="AR12" s="92" t="s">
        <v>66</v>
      </c>
      <c r="AS12" s="93"/>
      <c r="AT12" s="93"/>
      <c r="AU12" s="93"/>
      <c r="AV12" s="93"/>
      <c r="AW12" s="93"/>
      <c r="AX12" s="93"/>
      <c r="AY12" s="93"/>
      <c r="AZ12" s="93"/>
      <c r="BA12" s="93"/>
      <c r="BB12" s="94"/>
      <c r="BC12" s="95" t="s">
        <v>66</v>
      </c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7"/>
      <c r="BQ12" s="95" t="s">
        <v>66</v>
      </c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7"/>
      <c r="CH12" s="95">
        <f>AVERAGE(CH14:CX19)</f>
        <v>2</v>
      </c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7"/>
    </row>
    <row r="13" spans="1:102" ht="15">
      <c r="A13" s="30"/>
      <c r="B13" s="90" t="s">
        <v>67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  <c r="AG13" s="92"/>
      <c r="AH13" s="93"/>
      <c r="AI13" s="93"/>
      <c r="AJ13" s="93"/>
      <c r="AK13" s="93"/>
      <c r="AL13" s="93"/>
      <c r="AM13" s="93"/>
      <c r="AN13" s="93"/>
      <c r="AO13" s="93"/>
      <c r="AP13" s="93"/>
      <c r="AQ13" s="94"/>
      <c r="AR13" s="92"/>
      <c r="AS13" s="93"/>
      <c r="AT13" s="93"/>
      <c r="AU13" s="93"/>
      <c r="AV13" s="93"/>
      <c r="AW13" s="93"/>
      <c r="AX13" s="93"/>
      <c r="AY13" s="93"/>
      <c r="AZ13" s="93"/>
      <c r="BA13" s="93"/>
      <c r="BB13" s="94"/>
      <c r="BC13" s="95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7"/>
      <c r="BQ13" s="95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7"/>
      <c r="CH13" s="95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7"/>
    </row>
    <row r="14" spans="1:102" ht="142.5" customHeight="1">
      <c r="A14" s="30"/>
      <c r="B14" s="90" t="s">
        <v>116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  <c r="AG14" s="92">
        <v>2</v>
      </c>
      <c r="AH14" s="93"/>
      <c r="AI14" s="93"/>
      <c r="AJ14" s="93"/>
      <c r="AK14" s="93"/>
      <c r="AL14" s="93"/>
      <c r="AM14" s="93"/>
      <c r="AN14" s="93"/>
      <c r="AO14" s="93"/>
      <c r="AP14" s="93"/>
      <c r="AQ14" s="94"/>
      <c r="AR14" s="92">
        <f>'6.4 (2)'!BC40</f>
        <v>0</v>
      </c>
      <c r="AS14" s="93"/>
      <c r="AT14" s="93"/>
      <c r="AU14" s="93"/>
      <c r="AV14" s="93"/>
      <c r="AW14" s="93"/>
      <c r="AX14" s="93"/>
      <c r="AY14" s="93"/>
      <c r="AZ14" s="93"/>
      <c r="BA14" s="93"/>
      <c r="BB14" s="94"/>
      <c r="BC14" s="95">
        <v>120</v>
      </c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7"/>
      <c r="BQ14" s="95" t="s">
        <v>83</v>
      </c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7"/>
      <c r="CH14" s="95">
        <v>2</v>
      </c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7"/>
    </row>
    <row r="15" spans="1:102" ht="155.25" customHeight="1">
      <c r="A15" s="30"/>
      <c r="B15" s="90" t="s">
        <v>117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1"/>
      <c r="AG15" s="92">
        <v>0</v>
      </c>
      <c r="AH15" s="93"/>
      <c r="AI15" s="93"/>
      <c r="AJ15" s="93"/>
      <c r="AK15" s="93"/>
      <c r="AL15" s="93"/>
      <c r="AM15" s="93"/>
      <c r="AN15" s="93"/>
      <c r="AO15" s="93"/>
      <c r="AP15" s="93"/>
      <c r="AQ15" s="94"/>
      <c r="AR15" s="92">
        <f>'6.4 (2)'!BC41</f>
        <v>0</v>
      </c>
      <c r="AS15" s="93"/>
      <c r="AT15" s="93"/>
      <c r="AU15" s="93"/>
      <c r="AV15" s="93"/>
      <c r="AW15" s="93"/>
      <c r="AX15" s="93"/>
      <c r="AY15" s="93"/>
      <c r="AZ15" s="93"/>
      <c r="BA15" s="93"/>
      <c r="BB15" s="94"/>
      <c r="BC15" s="95">
        <v>100</v>
      </c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7"/>
      <c r="BQ15" s="95" t="s">
        <v>69</v>
      </c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7"/>
      <c r="CH15" s="95">
        <v>2</v>
      </c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</row>
    <row r="16" spans="1:102" ht="230.25" customHeight="1">
      <c r="A16" s="30"/>
      <c r="B16" s="90" t="s">
        <v>118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  <c r="AG16" s="92">
        <v>0</v>
      </c>
      <c r="AH16" s="93"/>
      <c r="AI16" s="93"/>
      <c r="AJ16" s="93"/>
      <c r="AK16" s="93"/>
      <c r="AL16" s="93"/>
      <c r="AM16" s="93"/>
      <c r="AN16" s="93"/>
      <c r="AO16" s="93"/>
      <c r="AP16" s="93"/>
      <c r="AQ16" s="94"/>
      <c r="AR16" s="92">
        <f>'6.4 (2)'!BC42</f>
        <v>0</v>
      </c>
      <c r="AS16" s="93"/>
      <c r="AT16" s="93"/>
      <c r="AU16" s="93"/>
      <c r="AV16" s="93"/>
      <c r="AW16" s="93"/>
      <c r="AX16" s="93"/>
      <c r="AY16" s="93"/>
      <c r="AZ16" s="93"/>
      <c r="BA16" s="93"/>
      <c r="BB16" s="94"/>
      <c r="BC16" s="95">
        <v>100</v>
      </c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7"/>
      <c r="BQ16" s="95" t="s">
        <v>83</v>
      </c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7"/>
      <c r="CH16" s="95">
        <v>2</v>
      </c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7"/>
    </row>
    <row r="17" spans="1:102" ht="183" customHeight="1">
      <c r="A17" s="30"/>
      <c r="B17" s="90" t="s">
        <v>119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2">
        <v>0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4"/>
      <c r="AR17" s="92">
        <f>'6.4 (2)'!BC43</f>
        <v>0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4"/>
      <c r="BC17" s="95">
        <v>100</v>
      </c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7"/>
      <c r="BQ17" s="95" t="s">
        <v>83</v>
      </c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7"/>
      <c r="CH17" s="95">
        <v>2</v>
      </c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7"/>
    </row>
    <row r="18" spans="1:102" ht="147" customHeight="1">
      <c r="A18" s="30"/>
      <c r="B18" s="90" t="s">
        <v>120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104">
        <v>43.3</v>
      </c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  <c r="AR18" s="116">
        <f>'6.4 (2)'!BC44</f>
        <v>50.74999999999999</v>
      </c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  <c r="BC18" s="116">
        <f>AG18/AR18*100</f>
        <v>85.32019704433498</v>
      </c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8"/>
      <c r="BQ18" s="119" t="s">
        <v>69</v>
      </c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1"/>
      <c r="CH18" s="119">
        <v>2</v>
      </c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1"/>
    </row>
    <row r="19" spans="1:102" ht="90.75" customHeight="1">
      <c r="A19" s="30"/>
      <c r="B19" s="90" t="s">
        <v>121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1"/>
      <c r="AG19" s="92">
        <v>12</v>
      </c>
      <c r="AH19" s="93"/>
      <c r="AI19" s="93"/>
      <c r="AJ19" s="93"/>
      <c r="AK19" s="93"/>
      <c r="AL19" s="93"/>
      <c r="AM19" s="93"/>
      <c r="AN19" s="93"/>
      <c r="AO19" s="93"/>
      <c r="AP19" s="93"/>
      <c r="AQ19" s="94"/>
      <c r="AR19" s="98">
        <f>'6.4 (2)'!BC45</f>
        <v>10.149999999999999</v>
      </c>
      <c r="AS19" s="93"/>
      <c r="AT19" s="93"/>
      <c r="AU19" s="93"/>
      <c r="AV19" s="93"/>
      <c r="AW19" s="93"/>
      <c r="AX19" s="93"/>
      <c r="AY19" s="93"/>
      <c r="AZ19" s="93"/>
      <c r="BA19" s="93"/>
      <c r="BB19" s="94"/>
      <c r="BC19" s="98">
        <f>AG19/AR19*100</f>
        <v>118.22660098522168</v>
      </c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95" t="s">
        <v>69</v>
      </c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7"/>
      <c r="CH19" s="95">
        <v>2</v>
      </c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7"/>
    </row>
    <row r="20" spans="1:102" ht="53.25" customHeight="1">
      <c r="A20" s="30"/>
      <c r="B20" s="90" t="s">
        <v>122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92" t="s">
        <v>66</v>
      </c>
      <c r="AH20" s="93"/>
      <c r="AI20" s="93"/>
      <c r="AJ20" s="93"/>
      <c r="AK20" s="93"/>
      <c r="AL20" s="93"/>
      <c r="AM20" s="93"/>
      <c r="AN20" s="93"/>
      <c r="AO20" s="93"/>
      <c r="AP20" s="93"/>
      <c r="AQ20" s="94"/>
      <c r="AR20" s="92" t="s">
        <v>66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4"/>
      <c r="BC20" s="95" t="s">
        <v>66</v>
      </c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7"/>
      <c r="BQ20" s="95" t="s">
        <v>66</v>
      </c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7"/>
      <c r="CH20" s="95">
        <f>AVERAGE(CH22:CX23)</f>
        <v>2</v>
      </c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7"/>
    </row>
    <row r="21" spans="1:102" ht="15">
      <c r="A21" s="30"/>
      <c r="B21" s="90" t="s">
        <v>67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92"/>
      <c r="AH21" s="93"/>
      <c r="AI21" s="93"/>
      <c r="AJ21" s="93"/>
      <c r="AK21" s="93"/>
      <c r="AL21" s="93"/>
      <c r="AM21" s="93"/>
      <c r="AN21" s="93"/>
      <c r="AO21" s="93"/>
      <c r="AP21" s="93"/>
      <c r="AQ21" s="94"/>
      <c r="AR21" s="92"/>
      <c r="AS21" s="93"/>
      <c r="AT21" s="93"/>
      <c r="AU21" s="93"/>
      <c r="AV21" s="93"/>
      <c r="AW21" s="93"/>
      <c r="AX21" s="93"/>
      <c r="AY21" s="93"/>
      <c r="AZ21" s="93"/>
      <c r="BA21" s="93"/>
      <c r="BB21" s="94"/>
      <c r="BC21" s="9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7"/>
      <c r="BQ21" s="95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7"/>
      <c r="CH21" s="95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7"/>
    </row>
    <row r="22" spans="1:102" ht="75" customHeight="1">
      <c r="A22" s="30"/>
      <c r="B22" s="90" t="s">
        <v>123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  <c r="AG22" s="92">
        <v>5</v>
      </c>
      <c r="AH22" s="93"/>
      <c r="AI22" s="93"/>
      <c r="AJ22" s="93"/>
      <c r="AK22" s="93"/>
      <c r="AL22" s="93"/>
      <c r="AM22" s="93"/>
      <c r="AN22" s="93"/>
      <c r="AO22" s="93"/>
      <c r="AP22" s="93"/>
      <c r="AQ22" s="94"/>
      <c r="AR22" s="98">
        <f>'6.4 (2)'!BC46</f>
        <v>4.925</v>
      </c>
      <c r="AS22" s="93"/>
      <c r="AT22" s="93"/>
      <c r="AU22" s="93"/>
      <c r="AV22" s="93"/>
      <c r="AW22" s="93"/>
      <c r="AX22" s="93"/>
      <c r="AY22" s="93"/>
      <c r="AZ22" s="93"/>
      <c r="BA22" s="93"/>
      <c r="BB22" s="94"/>
      <c r="BC22" s="98">
        <f>AG22/AR22*100</f>
        <v>101.5228426395939</v>
      </c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100"/>
      <c r="BQ22" s="95" t="s">
        <v>83</v>
      </c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7"/>
      <c r="CH22" s="95">
        <v>2</v>
      </c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7"/>
    </row>
    <row r="23" spans="1:102" ht="119.25" customHeight="1">
      <c r="A23" s="30"/>
      <c r="B23" s="90" t="s">
        <v>124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1"/>
      <c r="AG23" s="92" t="s">
        <v>66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4"/>
      <c r="AR23" s="92" t="s">
        <v>66</v>
      </c>
      <c r="AS23" s="93"/>
      <c r="AT23" s="93"/>
      <c r="AU23" s="93"/>
      <c r="AV23" s="93"/>
      <c r="AW23" s="93"/>
      <c r="AX23" s="93"/>
      <c r="AY23" s="93"/>
      <c r="AZ23" s="93"/>
      <c r="BA23" s="93"/>
      <c r="BB23" s="94"/>
      <c r="BC23" s="95">
        <v>100</v>
      </c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7"/>
      <c r="BQ23" s="95" t="s">
        <v>69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7"/>
      <c r="CH23" s="95">
        <v>2</v>
      </c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7"/>
    </row>
    <row r="24" spans="1:102" ht="33" customHeight="1">
      <c r="A24" s="30"/>
      <c r="B24" s="90" t="s">
        <v>125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/>
      <c r="AG24" s="92">
        <v>0</v>
      </c>
      <c r="AH24" s="93"/>
      <c r="AI24" s="93"/>
      <c r="AJ24" s="93"/>
      <c r="AK24" s="93"/>
      <c r="AL24" s="93"/>
      <c r="AM24" s="93"/>
      <c r="AN24" s="93"/>
      <c r="AO24" s="93"/>
      <c r="AP24" s="93"/>
      <c r="AQ24" s="94"/>
      <c r="AR24" s="98">
        <f>'6.4 (2)'!BC47</f>
        <v>0</v>
      </c>
      <c r="AS24" s="93"/>
      <c r="AT24" s="93"/>
      <c r="AU24" s="93"/>
      <c r="AV24" s="93"/>
      <c r="AW24" s="93"/>
      <c r="AX24" s="93"/>
      <c r="AY24" s="93"/>
      <c r="AZ24" s="93"/>
      <c r="BA24" s="93"/>
      <c r="BB24" s="94"/>
      <c r="BC24" s="95">
        <v>100</v>
      </c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7"/>
      <c r="BQ24" s="95" t="s">
        <v>66</v>
      </c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7"/>
      <c r="CH24" s="95" t="s">
        <v>66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7"/>
    </row>
    <row r="25" spans="1:102" ht="57.75" customHeight="1">
      <c r="A25" s="30"/>
      <c r="B25" s="90" t="s">
        <v>126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  <c r="AG25" s="92">
        <v>0</v>
      </c>
      <c r="AH25" s="93"/>
      <c r="AI25" s="93"/>
      <c r="AJ25" s="93"/>
      <c r="AK25" s="93"/>
      <c r="AL25" s="93"/>
      <c r="AM25" s="93"/>
      <c r="AN25" s="93"/>
      <c r="AO25" s="93"/>
      <c r="AP25" s="93"/>
      <c r="AQ25" s="94"/>
      <c r="AR25" s="98">
        <f>'6.4 (2)'!BC48</f>
        <v>0</v>
      </c>
      <c r="AS25" s="93"/>
      <c r="AT25" s="93"/>
      <c r="AU25" s="93"/>
      <c r="AV25" s="93"/>
      <c r="AW25" s="93"/>
      <c r="AX25" s="93"/>
      <c r="AY25" s="93"/>
      <c r="AZ25" s="93"/>
      <c r="BA25" s="93"/>
      <c r="BB25" s="94"/>
      <c r="BC25" s="95">
        <v>100</v>
      </c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7"/>
      <c r="BQ25" s="95" t="s">
        <v>66</v>
      </c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7"/>
      <c r="CH25" s="95" t="s">
        <v>66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</row>
    <row r="26" spans="1:102" ht="48.75" customHeight="1">
      <c r="A26" s="30"/>
      <c r="B26" s="90" t="s">
        <v>127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92">
        <v>0</v>
      </c>
      <c r="AH26" s="93"/>
      <c r="AI26" s="93"/>
      <c r="AJ26" s="93"/>
      <c r="AK26" s="93"/>
      <c r="AL26" s="93"/>
      <c r="AM26" s="93"/>
      <c r="AN26" s="93"/>
      <c r="AO26" s="93"/>
      <c r="AP26" s="93"/>
      <c r="AQ26" s="94"/>
      <c r="AR26" s="98">
        <f>'6.4 (2)'!BC49</f>
        <v>0</v>
      </c>
      <c r="AS26" s="93"/>
      <c r="AT26" s="93"/>
      <c r="AU26" s="93"/>
      <c r="AV26" s="93"/>
      <c r="AW26" s="93"/>
      <c r="AX26" s="93"/>
      <c r="AY26" s="93"/>
      <c r="AZ26" s="93"/>
      <c r="BA26" s="93"/>
      <c r="BB26" s="94"/>
      <c r="BC26" s="95">
        <v>100</v>
      </c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7"/>
      <c r="BQ26" s="95" t="s">
        <v>66</v>
      </c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7"/>
      <c r="CH26" s="95" t="s">
        <v>66</v>
      </c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7"/>
    </row>
    <row r="27" spans="1:102" ht="61.5" customHeight="1">
      <c r="A27" s="30"/>
      <c r="B27" s="90" t="s">
        <v>128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  <c r="AG27" s="92" t="s">
        <v>66</v>
      </c>
      <c r="AH27" s="93"/>
      <c r="AI27" s="93"/>
      <c r="AJ27" s="93"/>
      <c r="AK27" s="93"/>
      <c r="AL27" s="93"/>
      <c r="AM27" s="93"/>
      <c r="AN27" s="93"/>
      <c r="AO27" s="93"/>
      <c r="AP27" s="93"/>
      <c r="AQ27" s="94"/>
      <c r="AR27" s="98" t="s">
        <v>66</v>
      </c>
      <c r="AS27" s="93"/>
      <c r="AT27" s="93"/>
      <c r="AU27" s="93"/>
      <c r="AV27" s="93"/>
      <c r="AW27" s="93"/>
      <c r="AX27" s="93"/>
      <c r="AY27" s="93"/>
      <c r="AZ27" s="93"/>
      <c r="BA27" s="93"/>
      <c r="BB27" s="94"/>
      <c r="BC27" s="95" t="s">
        <v>66</v>
      </c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7"/>
      <c r="BQ27" s="95" t="s">
        <v>83</v>
      </c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7"/>
      <c r="CH27" s="95">
        <f>CH28</f>
        <v>2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7"/>
    </row>
    <row r="28" spans="1:102" ht="121.5" customHeight="1">
      <c r="A28" s="25"/>
      <c r="B28" s="90" t="s">
        <v>129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1"/>
      <c r="AG28" s="92">
        <v>0</v>
      </c>
      <c r="AH28" s="93"/>
      <c r="AI28" s="93"/>
      <c r="AJ28" s="93"/>
      <c r="AK28" s="93"/>
      <c r="AL28" s="93"/>
      <c r="AM28" s="93"/>
      <c r="AN28" s="93"/>
      <c r="AO28" s="93"/>
      <c r="AP28" s="93"/>
      <c r="AQ28" s="94"/>
      <c r="AR28" s="98">
        <f>'6.4 (2)'!BC50</f>
        <v>0</v>
      </c>
      <c r="AS28" s="93"/>
      <c r="AT28" s="93"/>
      <c r="AU28" s="93"/>
      <c r="AV28" s="93"/>
      <c r="AW28" s="93"/>
      <c r="AX28" s="93"/>
      <c r="AY28" s="93"/>
      <c r="AZ28" s="93"/>
      <c r="BA28" s="93"/>
      <c r="BB28" s="94"/>
      <c r="BC28" s="95">
        <v>100</v>
      </c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7"/>
      <c r="BQ28" s="95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7"/>
      <c r="CH28" s="95">
        <v>2</v>
      </c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7"/>
    </row>
    <row r="29" spans="1:102" ht="136.5" customHeight="1">
      <c r="A29" s="25"/>
      <c r="B29" s="90" t="s">
        <v>130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92" t="s">
        <v>66</v>
      </c>
      <c r="AH29" s="93"/>
      <c r="AI29" s="93"/>
      <c r="AJ29" s="93"/>
      <c r="AK29" s="93"/>
      <c r="AL29" s="93"/>
      <c r="AM29" s="93"/>
      <c r="AN29" s="93"/>
      <c r="AO29" s="93"/>
      <c r="AP29" s="93"/>
      <c r="AQ29" s="94"/>
      <c r="AR29" s="92" t="s">
        <v>66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4"/>
      <c r="BC29" s="95" t="s">
        <v>66</v>
      </c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7"/>
      <c r="BQ29" s="95" t="s">
        <v>66</v>
      </c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7"/>
      <c r="CH29" s="95">
        <f>AVERAGE(CH31:CX32)</f>
        <v>1.5</v>
      </c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7"/>
    </row>
    <row r="30" spans="1:102" ht="15">
      <c r="A30" s="30"/>
      <c r="B30" s="90" t="s">
        <v>67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1"/>
      <c r="AG30" s="92"/>
      <c r="AH30" s="93"/>
      <c r="AI30" s="93"/>
      <c r="AJ30" s="93"/>
      <c r="AK30" s="93"/>
      <c r="AL30" s="93"/>
      <c r="AM30" s="93"/>
      <c r="AN30" s="93"/>
      <c r="AO30" s="93"/>
      <c r="AP30" s="93"/>
      <c r="AQ30" s="94"/>
      <c r="AR30" s="92"/>
      <c r="AS30" s="93"/>
      <c r="AT30" s="93"/>
      <c r="AU30" s="93"/>
      <c r="AV30" s="93"/>
      <c r="AW30" s="93"/>
      <c r="AX30" s="93"/>
      <c r="AY30" s="93"/>
      <c r="AZ30" s="93"/>
      <c r="BA30" s="93"/>
      <c r="BB30" s="94"/>
      <c r="BC30" s="95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7"/>
      <c r="BQ30" s="95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7"/>
      <c r="CH30" s="95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7"/>
    </row>
    <row r="31" spans="1:102" ht="108.75" customHeight="1">
      <c r="A31" s="25"/>
      <c r="B31" s="90" t="s">
        <v>131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  <c r="AG31" s="92">
        <v>0</v>
      </c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8">
        <f>'6.4 (2)'!BC51</f>
        <v>0.4925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4"/>
      <c r="BC31" s="95">
        <f>AG31/AR31*100</f>
        <v>0</v>
      </c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7"/>
      <c r="BQ31" s="95" t="s">
        <v>83</v>
      </c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7"/>
      <c r="CH31" s="95">
        <v>1</v>
      </c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</row>
    <row r="32" spans="1:102" ht="230.25" customHeight="1">
      <c r="A32" s="25"/>
      <c r="B32" s="90" t="s">
        <v>132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1"/>
      <c r="AG32" s="92">
        <v>0</v>
      </c>
      <c r="AH32" s="93"/>
      <c r="AI32" s="93"/>
      <c r="AJ32" s="93"/>
      <c r="AK32" s="93"/>
      <c r="AL32" s="93"/>
      <c r="AM32" s="93"/>
      <c r="AN32" s="93"/>
      <c r="AO32" s="93"/>
      <c r="AP32" s="93"/>
      <c r="AQ32" s="94"/>
      <c r="AR32" s="98">
        <f>'6.4 (2)'!BC52</f>
        <v>0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4"/>
      <c r="BC32" s="95">
        <v>100</v>
      </c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7"/>
      <c r="BQ32" s="95" t="s">
        <v>69</v>
      </c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7"/>
      <c r="CH32" s="95">
        <v>2</v>
      </c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7"/>
    </row>
    <row r="33" spans="1:102" ht="53.25" customHeight="1">
      <c r="A33" s="25"/>
      <c r="B33" s="90" t="s">
        <v>133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/>
      <c r="AG33" s="92" t="s">
        <v>66</v>
      </c>
      <c r="AH33" s="93"/>
      <c r="AI33" s="93"/>
      <c r="AJ33" s="93"/>
      <c r="AK33" s="93"/>
      <c r="AL33" s="93"/>
      <c r="AM33" s="93"/>
      <c r="AN33" s="93"/>
      <c r="AO33" s="93"/>
      <c r="AP33" s="93"/>
      <c r="AQ33" s="94"/>
      <c r="AR33" s="92" t="s">
        <v>66</v>
      </c>
      <c r="AS33" s="93"/>
      <c r="AT33" s="93"/>
      <c r="AU33" s="93"/>
      <c r="AV33" s="93"/>
      <c r="AW33" s="93"/>
      <c r="AX33" s="93"/>
      <c r="AY33" s="93"/>
      <c r="AZ33" s="93"/>
      <c r="BA33" s="93"/>
      <c r="BB33" s="94"/>
      <c r="BC33" s="95" t="s">
        <v>66</v>
      </c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7"/>
      <c r="BQ33" s="95" t="s">
        <v>66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7"/>
      <c r="CH33" s="98">
        <f>AVERAGE(CH11,CH12,CH20,CH27,CH29)</f>
        <v>1.9</v>
      </c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</row>
    <row r="34" spans="1:102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</row>
    <row r="35" spans="1:102" ht="15.75">
      <c r="A35" s="46" t="s">
        <v>37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 t="s">
        <v>25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</row>
    <row r="36" spans="1:102" ht="12.75">
      <c r="A36" s="45" t="s">
        <v>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 t="s">
        <v>18</v>
      </c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 t="s">
        <v>19</v>
      </c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</row>
    <row r="37" spans="1:102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</row>
    <row r="38" spans="1:10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</row>
    <row r="39" spans="1:102" ht="33.75" customHeight="1">
      <c r="A39" s="72" t="s">
        <v>134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</row>
    <row r="40" spans="1:10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</sheetData>
  <sheetProtection/>
  <mergeCells count="161">
    <mergeCell ref="A3:CX3"/>
    <mergeCell ref="I5:CP5"/>
    <mergeCell ref="I6:CP6"/>
    <mergeCell ref="A8:AF9"/>
    <mergeCell ref="AG8:BB8"/>
    <mergeCell ref="BC8:BP9"/>
    <mergeCell ref="BQ8:CG9"/>
    <mergeCell ref="CH8:CX9"/>
    <mergeCell ref="AG9:AQ9"/>
    <mergeCell ref="AR9:BB9"/>
    <mergeCell ref="A10:AF10"/>
    <mergeCell ref="AG10:AQ10"/>
    <mergeCell ref="AR10:BB10"/>
    <mergeCell ref="BC10:BP10"/>
    <mergeCell ref="BQ10:CG10"/>
    <mergeCell ref="CH10:CX10"/>
    <mergeCell ref="B11:AF11"/>
    <mergeCell ref="AG11:AQ11"/>
    <mergeCell ref="AR11:BB11"/>
    <mergeCell ref="BC11:BP11"/>
    <mergeCell ref="BQ11:CG11"/>
    <mergeCell ref="CH11:CX11"/>
    <mergeCell ref="B12:AF12"/>
    <mergeCell ref="AG12:AQ12"/>
    <mergeCell ref="AR12:BB12"/>
    <mergeCell ref="BC12:BP12"/>
    <mergeCell ref="BQ12:CG12"/>
    <mergeCell ref="CH12:CX12"/>
    <mergeCell ref="B13:AF13"/>
    <mergeCell ref="AG13:AQ13"/>
    <mergeCell ref="AR13:BB13"/>
    <mergeCell ref="BC13:BP13"/>
    <mergeCell ref="BQ13:CG13"/>
    <mergeCell ref="CH13:CX13"/>
    <mergeCell ref="B14:AF14"/>
    <mergeCell ref="AG14:AQ14"/>
    <mergeCell ref="AR14:BB14"/>
    <mergeCell ref="BC14:BP14"/>
    <mergeCell ref="BQ14:CG14"/>
    <mergeCell ref="CH14:CX14"/>
    <mergeCell ref="B15:AF15"/>
    <mergeCell ref="AG15:AQ15"/>
    <mergeCell ref="AR15:BB15"/>
    <mergeCell ref="BC15:BP15"/>
    <mergeCell ref="BQ15:CG15"/>
    <mergeCell ref="CH15:CX15"/>
    <mergeCell ref="B16:AF16"/>
    <mergeCell ref="AG16:AQ16"/>
    <mergeCell ref="AR16:BB16"/>
    <mergeCell ref="BC16:BP16"/>
    <mergeCell ref="BQ16:CG16"/>
    <mergeCell ref="CH16:CX16"/>
    <mergeCell ref="B17:AF17"/>
    <mergeCell ref="AG17:AQ17"/>
    <mergeCell ref="AR17:BB17"/>
    <mergeCell ref="BC17:BP17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20:AF20"/>
    <mergeCell ref="AG20:AQ20"/>
    <mergeCell ref="AR20:BB20"/>
    <mergeCell ref="BC20:BP20"/>
    <mergeCell ref="BQ20:CG20"/>
    <mergeCell ref="CH20:CX20"/>
    <mergeCell ref="B21:AF21"/>
    <mergeCell ref="AG21:AQ21"/>
    <mergeCell ref="AR21:BB21"/>
    <mergeCell ref="BC21:BP21"/>
    <mergeCell ref="BQ21:CG21"/>
    <mergeCell ref="CH21:CX21"/>
    <mergeCell ref="B22:AF22"/>
    <mergeCell ref="AG22:AQ22"/>
    <mergeCell ref="AR22:BB22"/>
    <mergeCell ref="BC22:BP22"/>
    <mergeCell ref="BQ22:CG22"/>
    <mergeCell ref="CH22:CX22"/>
    <mergeCell ref="B23:AF23"/>
    <mergeCell ref="AG23:AQ23"/>
    <mergeCell ref="AR23:BB23"/>
    <mergeCell ref="BC23:BP23"/>
    <mergeCell ref="BQ23:CG23"/>
    <mergeCell ref="CH23:CX23"/>
    <mergeCell ref="B24:AF24"/>
    <mergeCell ref="AG24:AQ24"/>
    <mergeCell ref="AR24:BB24"/>
    <mergeCell ref="BC24:BP24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6:AF26"/>
    <mergeCell ref="AG26:AQ26"/>
    <mergeCell ref="AR26:BB26"/>
    <mergeCell ref="BC26:BP26"/>
    <mergeCell ref="BQ26:CG26"/>
    <mergeCell ref="CH26:CX26"/>
    <mergeCell ref="B27:AF27"/>
    <mergeCell ref="AG27:AQ27"/>
    <mergeCell ref="AR27:BB27"/>
    <mergeCell ref="BC27:BP27"/>
    <mergeCell ref="BQ27:CG27"/>
    <mergeCell ref="CH27:CX27"/>
    <mergeCell ref="B28:AF28"/>
    <mergeCell ref="AG28:AQ28"/>
    <mergeCell ref="AR28:BB28"/>
    <mergeCell ref="BC28:BP28"/>
    <mergeCell ref="BQ28:CG28"/>
    <mergeCell ref="CH28:CX28"/>
    <mergeCell ref="B29:AF29"/>
    <mergeCell ref="AG29:AQ29"/>
    <mergeCell ref="AR29:BB29"/>
    <mergeCell ref="BC29:BP29"/>
    <mergeCell ref="BQ29:CG29"/>
    <mergeCell ref="CH29:CX29"/>
    <mergeCell ref="B30:AF30"/>
    <mergeCell ref="AG30:AQ30"/>
    <mergeCell ref="AR30:BB30"/>
    <mergeCell ref="BC30:BP30"/>
    <mergeCell ref="BQ30:CG30"/>
    <mergeCell ref="CH30:CX30"/>
    <mergeCell ref="B31:AF31"/>
    <mergeCell ref="AG31:AQ31"/>
    <mergeCell ref="AR31:BB31"/>
    <mergeCell ref="BC31:BP31"/>
    <mergeCell ref="BQ31:CG31"/>
    <mergeCell ref="CH31:CX31"/>
    <mergeCell ref="B32:AF32"/>
    <mergeCell ref="AG32:AQ32"/>
    <mergeCell ref="AR32:BB32"/>
    <mergeCell ref="BC32:BP32"/>
    <mergeCell ref="BQ32:CG32"/>
    <mergeCell ref="CH32:CX32"/>
    <mergeCell ref="B33:AF33"/>
    <mergeCell ref="AG33:AQ33"/>
    <mergeCell ref="AR33:BB33"/>
    <mergeCell ref="BC33:BP33"/>
    <mergeCell ref="BQ33:CG33"/>
    <mergeCell ref="CH33:CX33"/>
    <mergeCell ref="A39:CX39"/>
    <mergeCell ref="A35:AK35"/>
    <mergeCell ref="AL35:BV35"/>
    <mergeCell ref="BW35:CX35"/>
    <mergeCell ref="A36:AK36"/>
    <mergeCell ref="AL36:BV36"/>
    <mergeCell ref="BW36:CX3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61"/>
  <sheetViews>
    <sheetView view="pageBreakPreview" zoomScale="85" zoomScaleSheetLayoutView="85" zoomScalePageLayoutView="0" workbookViewId="0" topLeftCell="A1">
      <selection activeCell="B23" sqref="B23:AP23"/>
    </sheetView>
  </sheetViews>
  <sheetFormatPr defaultColWidth="9.00390625" defaultRowHeight="12.75"/>
  <cols>
    <col min="1" max="102" width="0.875" style="0" customWidth="1"/>
  </cols>
  <sheetData>
    <row r="1" spans="1:10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2"/>
    </row>
    <row r="2" spans="1:10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87.75" customHeight="1">
      <c r="A3" s="68" t="s">
        <v>135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</row>
    <row r="4" spans="1:10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5.75">
      <c r="A5" s="1"/>
      <c r="B5" s="1"/>
      <c r="C5" s="1"/>
      <c r="D5" s="1"/>
      <c r="E5" s="1"/>
      <c r="F5" s="1"/>
      <c r="G5" s="1"/>
      <c r="H5" s="1"/>
      <c r="I5" s="46" t="s">
        <v>27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1"/>
      <c r="CR5" s="1"/>
      <c r="CS5" s="1"/>
      <c r="CT5" s="1"/>
      <c r="CU5" s="1"/>
      <c r="CV5" s="1"/>
      <c r="CW5" s="1"/>
      <c r="CX5" s="1"/>
    </row>
    <row r="6" spans="1:102" ht="15.75">
      <c r="A6" s="1"/>
      <c r="B6" s="1"/>
      <c r="C6" s="1"/>
      <c r="D6" s="1"/>
      <c r="E6" s="1"/>
      <c r="F6" s="1"/>
      <c r="G6" s="1"/>
      <c r="H6" s="1"/>
      <c r="I6" s="107" t="s">
        <v>57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3"/>
      <c r="CR6" s="3"/>
      <c r="CS6" s="3"/>
      <c r="CT6" s="3"/>
      <c r="CU6" s="3"/>
      <c r="CV6" s="3"/>
      <c r="CW6" s="3"/>
      <c r="CX6" s="3"/>
    </row>
    <row r="7" spans="1:10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</row>
    <row r="9" spans="1:102" ht="15">
      <c r="A9" s="50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50" t="s">
        <v>42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2"/>
    </row>
    <row r="10" spans="1:102" ht="66" customHeight="1">
      <c r="A10" s="82" t="s">
        <v>136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4"/>
      <c r="AQ10" s="130" t="s">
        <v>197</v>
      </c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0" t="s">
        <v>23</v>
      </c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2"/>
      <c r="BO10" s="130" t="s">
        <v>198</v>
      </c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2"/>
      <c r="CA10" s="130" t="s">
        <v>199</v>
      </c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2"/>
      <c r="CM10" s="130" t="s">
        <v>200</v>
      </c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2"/>
    </row>
    <row r="11" spans="1:102" ht="15">
      <c r="A11" s="32"/>
      <c r="B11" s="128" t="s">
        <v>137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9"/>
      <c r="AQ11" s="125">
        <f>AVERAGE(AQ12:BB23)</f>
        <v>2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7"/>
      <c r="BC11" s="125">
        <f>AVERAGE(BC12:BN23)</f>
        <v>2</v>
      </c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7"/>
      <c r="BO11" s="125">
        <f>AVERAGE(BO12:BZ23)</f>
        <v>2</v>
      </c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7"/>
      <c r="CA11" s="125">
        <f>AVERAGE(CA12:CL23)</f>
        <v>2</v>
      </c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7"/>
      <c r="CM11" s="125">
        <f>AVERAGE(CM12:CX23)</f>
        <v>2</v>
      </c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7"/>
    </row>
    <row r="12" spans="1:102" ht="15">
      <c r="A12" s="34"/>
      <c r="B12" s="128" t="s">
        <v>138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25">
        <v>2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7"/>
      <c r="BC12" s="125">
        <v>2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7"/>
      <c r="BO12" s="125">
        <v>2</v>
      </c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7"/>
      <c r="CA12" s="125">
        <v>2</v>
      </c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7"/>
      <c r="CM12" s="125">
        <v>2</v>
      </c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7"/>
    </row>
    <row r="13" spans="1:102" ht="15">
      <c r="A13" s="32"/>
      <c r="B13" s="128" t="s">
        <v>139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25">
        <v>2</v>
      </c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7"/>
      <c r="BC13" s="125">
        <v>2</v>
      </c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7"/>
      <c r="BO13" s="125">
        <v>2</v>
      </c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7"/>
      <c r="CA13" s="125">
        <v>2</v>
      </c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7"/>
      <c r="CM13" s="125">
        <v>2</v>
      </c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7"/>
    </row>
    <row r="14" spans="1:102" ht="15">
      <c r="A14" s="32"/>
      <c r="B14" s="128" t="s">
        <v>140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25">
        <v>2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7"/>
      <c r="BC14" s="125">
        <v>2</v>
      </c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7"/>
      <c r="BO14" s="125">
        <v>2</v>
      </c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7"/>
      <c r="CA14" s="125">
        <v>2</v>
      </c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7"/>
      <c r="CM14" s="125">
        <v>2</v>
      </c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7"/>
    </row>
    <row r="15" spans="1:102" ht="15">
      <c r="A15" s="32"/>
      <c r="B15" s="128" t="s">
        <v>141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9"/>
      <c r="AQ15" s="125">
        <v>2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125">
        <v>2</v>
      </c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7"/>
      <c r="BO15" s="125">
        <v>2</v>
      </c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7"/>
      <c r="CA15" s="125">
        <v>2</v>
      </c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7"/>
      <c r="CM15" s="125">
        <v>2</v>
      </c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7"/>
    </row>
    <row r="16" spans="1:102" ht="15">
      <c r="A16" s="32"/>
      <c r="B16" s="128" t="s">
        <v>142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125">
        <v>2</v>
      </c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7"/>
      <c r="BC16" s="125">
        <v>2</v>
      </c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7"/>
      <c r="BO16" s="125">
        <v>2</v>
      </c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7"/>
      <c r="CA16" s="125">
        <v>2</v>
      </c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7"/>
      <c r="CM16" s="125">
        <v>2</v>
      </c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7"/>
    </row>
    <row r="17" spans="1:102" ht="15">
      <c r="A17" s="32"/>
      <c r="B17" s="128" t="s">
        <v>143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9"/>
      <c r="AQ17" s="125">
        <v>2</v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7"/>
      <c r="BC17" s="125">
        <v>2</v>
      </c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7"/>
      <c r="BO17" s="125">
        <v>2</v>
      </c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7"/>
      <c r="CA17" s="125">
        <v>2</v>
      </c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7"/>
      <c r="CM17" s="125">
        <v>2</v>
      </c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7"/>
    </row>
    <row r="18" spans="1:102" ht="15">
      <c r="A18" s="32"/>
      <c r="B18" s="128" t="s">
        <v>144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9"/>
      <c r="AQ18" s="125">
        <v>2</v>
      </c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7"/>
      <c r="BC18" s="125">
        <v>2</v>
      </c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7"/>
      <c r="BO18" s="125">
        <v>2</v>
      </c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7"/>
      <c r="CA18" s="125">
        <v>2</v>
      </c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7"/>
      <c r="CM18" s="125">
        <v>2</v>
      </c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7"/>
    </row>
    <row r="19" spans="1:102" ht="15">
      <c r="A19" s="32"/>
      <c r="B19" s="128" t="s">
        <v>145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9"/>
      <c r="AQ19" s="125">
        <v>2</v>
      </c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7"/>
      <c r="BC19" s="125">
        <v>2</v>
      </c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7"/>
      <c r="BO19" s="125">
        <v>2</v>
      </c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7"/>
      <c r="CA19" s="125">
        <v>2</v>
      </c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7"/>
      <c r="CM19" s="125">
        <v>2</v>
      </c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7"/>
    </row>
    <row r="20" spans="1:102" ht="15">
      <c r="A20" s="32"/>
      <c r="B20" s="128" t="s">
        <v>146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25">
        <v>2</v>
      </c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/>
      <c r="BC20" s="125">
        <v>2</v>
      </c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7"/>
      <c r="BO20" s="125">
        <v>2</v>
      </c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7"/>
      <c r="CA20" s="125">
        <v>2</v>
      </c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7"/>
      <c r="CM20" s="125">
        <v>2</v>
      </c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7"/>
    </row>
    <row r="21" spans="1:102" ht="15">
      <c r="A21" s="32"/>
      <c r="B21" s="128" t="s">
        <v>147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9"/>
      <c r="AQ21" s="125">
        <v>2</v>
      </c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125">
        <v>2</v>
      </c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7"/>
      <c r="BO21" s="125">
        <v>2</v>
      </c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7"/>
      <c r="CA21" s="125">
        <v>2</v>
      </c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7"/>
      <c r="CM21" s="125">
        <v>2</v>
      </c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7"/>
    </row>
    <row r="22" spans="1:102" ht="15">
      <c r="A22" s="32"/>
      <c r="B22" s="128" t="s">
        <v>148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125">
        <v>2</v>
      </c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7"/>
      <c r="BC22" s="125">
        <v>2</v>
      </c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7"/>
      <c r="BO22" s="125">
        <v>2</v>
      </c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7"/>
      <c r="CA22" s="125">
        <v>2</v>
      </c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7"/>
      <c r="CM22" s="125">
        <v>2</v>
      </c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7"/>
    </row>
    <row r="23" spans="1:102" ht="15">
      <c r="A23" s="32"/>
      <c r="B23" s="128" t="s">
        <v>149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9"/>
      <c r="AQ23" s="125">
        <v>2</v>
      </c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7"/>
      <c r="BC23" s="125">
        <v>2</v>
      </c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7"/>
      <c r="BO23" s="125">
        <v>2</v>
      </c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7"/>
      <c r="CA23" s="125">
        <v>2</v>
      </c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7"/>
      <c r="CM23" s="125">
        <v>2</v>
      </c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7"/>
    </row>
    <row r="24" spans="1:102" ht="15">
      <c r="A24" s="32"/>
      <c r="B24" s="128" t="s">
        <v>150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9"/>
      <c r="AQ24" s="125">
        <v>0.586</v>
      </c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7"/>
      <c r="BC24" s="125">
        <v>0.586</v>
      </c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7"/>
      <c r="BO24" s="125">
        <v>0.586</v>
      </c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A24" s="125">
        <v>0.586</v>
      </c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7"/>
      <c r="CM24" s="125">
        <v>0.586</v>
      </c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7"/>
    </row>
    <row r="25" spans="1:102" ht="15">
      <c r="A25" s="32"/>
      <c r="B25" s="128" t="s">
        <v>138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  <c r="AQ25" s="125">
        <v>2</v>
      </c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7"/>
      <c r="BC25" s="125">
        <v>2</v>
      </c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7"/>
      <c r="BO25" s="125">
        <v>2</v>
      </c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7"/>
      <c r="CA25" s="125">
        <v>2</v>
      </c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7"/>
      <c r="CM25" s="125">
        <v>2</v>
      </c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7"/>
    </row>
    <row r="26" spans="1:102" ht="15">
      <c r="A26" s="32"/>
      <c r="B26" s="128" t="s">
        <v>151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9"/>
      <c r="AQ26" s="125">
        <v>2</v>
      </c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7"/>
      <c r="BC26" s="125">
        <v>2</v>
      </c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7"/>
      <c r="BO26" s="125">
        <v>2</v>
      </c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7"/>
      <c r="CA26" s="125">
        <v>2</v>
      </c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7"/>
      <c r="CM26" s="125">
        <v>2</v>
      </c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7"/>
    </row>
    <row r="27" spans="1:102" ht="15">
      <c r="A27" s="32"/>
      <c r="B27" s="128" t="s">
        <v>143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9"/>
      <c r="AQ27" s="125">
        <v>0.5</v>
      </c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7"/>
      <c r="BC27" s="125">
        <v>0.5</v>
      </c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7"/>
      <c r="BO27" s="125">
        <v>0.5</v>
      </c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7"/>
      <c r="CA27" s="125">
        <v>0.5</v>
      </c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7"/>
      <c r="CM27" s="125">
        <v>0.5</v>
      </c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7"/>
    </row>
    <row r="28" spans="1:102" ht="15">
      <c r="A28" s="32"/>
      <c r="B28" s="128" t="s">
        <v>152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  <c r="AQ28" s="125">
        <v>0.5</v>
      </c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7"/>
      <c r="BC28" s="125">
        <v>0.5</v>
      </c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7"/>
      <c r="BO28" s="125">
        <v>0.5</v>
      </c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7"/>
      <c r="CA28" s="125">
        <v>0.5</v>
      </c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7"/>
      <c r="CM28" s="125">
        <v>0.5</v>
      </c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7"/>
    </row>
    <row r="29" spans="1:102" ht="15">
      <c r="A29" s="32"/>
      <c r="B29" s="128" t="s">
        <v>153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  <c r="AQ29" s="125">
        <v>0.5</v>
      </c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7"/>
      <c r="BC29" s="125">
        <v>0.5</v>
      </c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7"/>
      <c r="BO29" s="125">
        <v>0.5</v>
      </c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7"/>
      <c r="CA29" s="125">
        <v>0.5</v>
      </c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7"/>
      <c r="CM29" s="125">
        <v>0.5</v>
      </c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7"/>
    </row>
    <row r="30" spans="1:102" ht="15">
      <c r="A30" s="32"/>
      <c r="B30" s="128" t="s">
        <v>154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9"/>
      <c r="AQ30" s="125">
        <v>0.2</v>
      </c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7"/>
      <c r="BC30" s="125">
        <v>0.2</v>
      </c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7"/>
      <c r="BO30" s="125">
        <v>0.2</v>
      </c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7"/>
      <c r="CA30" s="125">
        <v>0.2</v>
      </c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7"/>
      <c r="CM30" s="125">
        <v>0.2</v>
      </c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7"/>
    </row>
    <row r="31" spans="1:102" ht="15">
      <c r="A31" s="32"/>
      <c r="B31" s="128" t="s">
        <v>155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9"/>
      <c r="AQ31" s="125">
        <v>0.2</v>
      </c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7"/>
      <c r="BC31" s="125">
        <v>0.2</v>
      </c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7"/>
      <c r="BO31" s="125">
        <v>0.2</v>
      </c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7"/>
      <c r="CA31" s="125">
        <v>0.2</v>
      </c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7"/>
      <c r="CM31" s="125">
        <v>0.2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7"/>
    </row>
    <row r="32" spans="1:102" ht="15">
      <c r="A32" s="32"/>
      <c r="B32" s="128" t="s">
        <v>147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9"/>
      <c r="AQ32" s="125">
        <v>0.5</v>
      </c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7"/>
      <c r="BC32" s="125">
        <v>0.5</v>
      </c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7"/>
      <c r="BO32" s="125">
        <v>0.5</v>
      </c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7"/>
      <c r="CA32" s="125">
        <v>0.5</v>
      </c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M32" s="125">
        <v>0.5</v>
      </c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7"/>
    </row>
    <row r="33" spans="1:102" ht="15">
      <c r="A33" s="32"/>
      <c r="B33" s="128" t="s">
        <v>148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9"/>
      <c r="AQ33" s="125">
        <v>0.5</v>
      </c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125">
        <v>0.5</v>
      </c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  <c r="BO33" s="125">
        <v>0.5</v>
      </c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7"/>
      <c r="CA33" s="125">
        <v>0.5</v>
      </c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7"/>
      <c r="CM33" s="125">
        <v>0.5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7"/>
    </row>
    <row r="34" spans="1:102" ht="15">
      <c r="A34" s="32"/>
      <c r="B34" s="128" t="s">
        <v>149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9"/>
      <c r="AQ34" s="125">
        <v>0.5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125">
        <v>0.5</v>
      </c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  <c r="BO34" s="125">
        <v>0.5</v>
      </c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7"/>
      <c r="CA34" s="125">
        <v>0.5</v>
      </c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7"/>
      <c r="CM34" s="125">
        <v>0.5</v>
      </c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7"/>
    </row>
    <row r="35" spans="1:102" ht="15">
      <c r="A35" s="32"/>
      <c r="B35" s="128" t="s">
        <v>156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9"/>
      <c r="AQ35" s="125">
        <v>0.2</v>
      </c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125">
        <v>0.2</v>
      </c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7"/>
      <c r="BO35" s="125">
        <v>0.2</v>
      </c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7"/>
      <c r="CA35" s="125">
        <v>0.2</v>
      </c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7"/>
      <c r="CM35" s="125">
        <v>0.2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7"/>
    </row>
    <row r="36" spans="1:102" ht="15">
      <c r="A36" s="32"/>
      <c r="B36" s="128" t="s">
        <v>157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9"/>
      <c r="AQ36" s="125">
        <f>AVERAGE(AQ37:BB52)</f>
        <v>2</v>
      </c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125">
        <f>AVERAGE(BC37:BN52)</f>
        <v>2</v>
      </c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7"/>
      <c r="BO36" s="125">
        <f>AVERAGE(BO37:BZ52)</f>
        <v>2</v>
      </c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7"/>
      <c r="CA36" s="125">
        <f>AVERAGE(CA37:CL52)</f>
        <v>2</v>
      </c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7"/>
      <c r="CM36" s="125">
        <f>AVERAGE(CM37:CX52)</f>
        <v>2</v>
      </c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7"/>
    </row>
    <row r="37" spans="1:102" ht="15">
      <c r="A37" s="32"/>
      <c r="B37" s="128" t="s">
        <v>158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9"/>
      <c r="AQ37" s="125">
        <v>2</v>
      </c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25">
        <v>2</v>
      </c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7"/>
      <c r="BO37" s="125">
        <v>2</v>
      </c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7"/>
      <c r="CA37" s="125">
        <v>2</v>
      </c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7"/>
      <c r="CM37" s="125">
        <v>2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7"/>
    </row>
    <row r="38" spans="1:102" ht="15">
      <c r="A38" s="32"/>
      <c r="B38" s="128" t="s">
        <v>138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9"/>
      <c r="AQ38" s="125">
        <v>2</v>
      </c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/>
      <c r="BC38" s="125">
        <v>2</v>
      </c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7"/>
      <c r="BO38" s="125">
        <v>2</v>
      </c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7"/>
      <c r="CA38" s="125">
        <v>2</v>
      </c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7"/>
      <c r="CM38" s="125">
        <v>2</v>
      </c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7"/>
    </row>
    <row r="39" spans="1:102" ht="15">
      <c r="A39" s="32"/>
      <c r="B39" s="128" t="s">
        <v>159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9"/>
      <c r="AQ39" s="125">
        <v>2</v>
      </c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7"/>
      <c r="BC39" s="125">
        <v>2</v>
      </c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7"/>
      <c r="BO39" s="125">
        <v>2</v>
      </c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7"/>
      <c r="CA39" s="125">
        <v>2</v>
      </c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7"/>
      <c r="CM39" s="125">
        <v>2</v>
      </c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7"/>
    </row>
    <row r="40" spans="1:102" ht="15">
      <c r="A40" s="32"/>
      <c r="B40" s="128" t="s">
        <v>143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9"/>
      <c r="AQ40" s="125">
        <v>2</v>
      </c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7"/>
      <c r="BC40" s="125">
        <v>2</v>
      </c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7"/>
      <c r="BO40" s="125">
        <v>2</v>
      </c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7"/>
      <c r="CA40" s="125">
        <v>2</v>
      </c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7"/>
      <c r="CM40" s="125">
        <v>2</v>
      </c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7"/>
    </row>
    <row r="41" spans="1:102" ht="15">
      <c r="A41" s="32"/>
      <c r="B41" s="128" t="s">
        <v>144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9"/>
      <c r="AQ41" s="125">
        <v>2</v>
      </c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7"/>
      <c r="BC41" s="125">
        <v>2</v>
      </c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7"/>
      <c r="BO41" s="125">
        <v>2</v>
      </c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7"/>
      <c r="CA41" s="125">
        <v>2</v>
      </c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7"/>
      <c r="CM41" s="125">
        <v>2</v>
      </c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7"/>
    </row>
    <row r="42" spans="1:102" ht="15">
      <c r="A42" s="32"/>
      <c r="B42" s="128" t="s">
        <v>160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9"/>
      <c r="AQ42" s="125">
        <v>2</v>
      </c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7"/>
      <c r="BC42" s="125">
        <v>2</v>
      </c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7"/>
      <c r="BO42" s="125">
        <v>2</v>
      </c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7"/>
      <c r="CA42" s="125">
        <v>2</v>
      </c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7"/>
      <c r="CM42" s="125">
        <v>2</v>
      </c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7"/>
    </row>
    <row r="43" spans="1:102" ht="15">
      <c r="A43" s="32"/>
      <c r="B43" s="128" t="s">
        <v>161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9"/>
      <c r="AQ43" s="125">
        <v>2</v>
      </c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7"/>
      <c r="BC43" s="125">
        <v>2</v>
      </c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7"/>
      <c r="BO43" s="125">
        <v>2</v>
      </c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7"/>
      <c r="CA43" s="125">
        <v>2</v>
      </c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7"/>
      <c r="CM43" s="125">
        <v>2</v>
      </c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7"/>
    </row>
    <row r="44" spans="1:102" ht="15">
      <c r="A44" s="32"/>
      <c r="B44" s="128" t="s">
        <v>162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9"/>
      <c r="AQ44" s="125">
        <v>2</v>
      </c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7"/>
      <c r="BC44" s="125">
        <v>2</v>
      </c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7"/>
      <c r="BO44" s="125">
        <v>2</v>
      </c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7"/>
      <c r="CA44" s="125">
        <v>2</v>
      </c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7"/>
      <c r="CM44" s="125">
        <v>2</v>
      </c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7"/>
    </row>
    <row r="45" spans="1:102" ht="15">
      <c r="A45" s="32"/>
      <c r="B45" s="128" t="s">
        <v>163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9"/>
      <c r="AQ45" s="125">
        <v>2</v>
      </c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7"/>
      <c r="BC45" s="125">
        <v>2</v>
      </c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7"/>
      <c r="BO45" s="125">
        <v>2</v>
      </c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7"/>
      <c r="CA45" s="125">
        <v>2</v>
      </c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7"/>
      <c r="CM45" s="125">
        <v>2</v>
      </c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7"/>
    </row>
    <row r="46" spans="1:102" ht="15">
      <c r="A46" s="32"/>
      <c r="B46" s="128" t="s">
        <v>154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9"/>
      <c r="AQ46" s="125">
        <v>2</v>
      </c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7"/>
      <c r="BC46" s="125">
        <v>2</v>
      </c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7"/>
      <c r="BO46" s="125">
        <v>2</v>
      </c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7"/>
      <c r="CA46" s="125">
        <v>2</v>
      </c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7"/>
      <c r="CM46" s="125">
        <v>2</v>
      </c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7"/>
    </row>
    <row r="47" spans="1:102" ht="15">
      <c r="A47" s="32"/>
      <c r="B47" s="128" t="s">
        <v>164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  <c r="AQ47" s="125">
        <v>2</v>
      </c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  <c r="BC47" s="125">
        <v>2</v>
      </c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7"/>
      <c r="BO47" s="125">
        <v>2</v>
      </c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7"/>
      <c r="CA47" s="125">
        <v>2</v>
      </c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7"/>
      <c r="CM47" s="125">
        <v>2</v>
      </c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7"/>
    </row>
    <row r="48" spans="1:102" ht="15">
      <c r="A48" s="32"/>
      <c r="B48" s="128" t="s">
        <v>165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9"/>
      <c r="AQ48" s="125">
        <v>2</v>
      </c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7"/>
      <c r="BC48" s="125">
        <v>2</v>
      </c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7"/>
      <c r="BO48" s="125">
        <v>2</v>
      </c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7"/>
      <c r="CA48" s="125">
        <v>2</v>
      </c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7"/>
      <c r="CM48" s="125">
        <v>2</v>
      </c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7"/>
    </row>
    <row r="49" spans="1:102" ht="15">
      <c r="A49" s="32"/>
      <c r="B49" s="128" t="s">
        <v>166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9"/>
      <c r="AQ49" s="125">
        <v>2</v>
      </c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7"/>
      <c r="BC49" s="125">
        <v>2</v>
      </c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7"/>
      <c r="BO49" s="125">
        <v>2</v>
      </c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7"/>
      <c r="CA49" s="125">
        <v>2</v>
      </c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7"/>
      <c r="CM49" s="125">
        <v>2</v>
      </c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7"/>
    </row>
    <row r="50" spans="1:102" ht="15">
      <c r="A50" s="32"/>
      <c r="B50" s="128" t="s">
        <v>155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9"/>
      <c r="AQ50" s="125">
        <v>2</v>
      </c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7"/>
      <c r="BC50" s="125">
        <v>2</v>
      </c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7"/>
      <c r="BO50" s="125">
        <v>2</v>
      </c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7"/>
      <c r="CA50" s="125">
        <v>2</v>
      </c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7"/>
      <c r="CM50" s="125">
        <v>2</v>
      </c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7"/>
    </row>
    <row r="51" spans="1:102" ht="15">
      <c r="A51" s="32"/>
      <c r="B51" s="128" t="s">
        <v>147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9"/>
      <c r="AQ51" s="125">
        <v>2</v>
      </c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7"/>
      <c r="BC51" s="125">
        <v>2</v>
      </c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7"/>
      <c r="BO51" s="125">
        <v>2</v>
      </c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7"/>
      <c r="CA51" s="125">
        <v>2</v>
      </c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7"/>
      <c r="CM51" s="125">
        <v>2</v>
      </c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7"/>
    </row>
    <row r="52" spans="1:102" ht="15">
      <c r="A52" s="32"/>
      <c r="B52" s="128" t="s">
        <v>167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9"/>
      <c r="AQ52" s="125">
        <v>2</v>
      </c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7"/>
      <c r="BC52" s="125">
        <v>2</v>
      </c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7"/>
      <c r="BO52" s="125">
        <v>2</v>
      </c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7"/>
      <c r="CA52" s="125">
        <v>2</v>
      </c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7"/>
      <c r="CM52" s="125">
        <v>2</v>
      </c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7"/>
    </row>
    <row r="53" spans="1:102" ht="13.5" customHeight="1">
      <c r="A53" s="32"/>
      <c r="B53" s="124" t="s">
        <v>168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33"/>
      <c r="AQ53" s="125">
        <f>AQ11*0.1+AQ24*0.7+AQ36*0.2</f>
        <v>1.0102</v>
      </c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7"/>
      <c r="BC53" s="125">
        <f>BC11*0.1+BC24*0.7+BC36*0.2</f>
        <v>1.0102</v>
      </c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7"/>
      <c r="BO53" s="125">
        <f>BO11*0.1+BO24*0.7+BO36*0.2</f>
        <v>1.0102</v>
      </c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7"/>
      <c r="CA53" s="125">
        <f>CA11*0.1+CA24*0.7+CA36*0.2</f>
        <v>1.0102</v>
      </c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7"/>
      <c r="CM53" s="125">
        <f>CM11*0.1+CM24*0.7+CM36*0.2</f>
        <v>1.0102</v>
      </c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7"/>
    </row>
    <row r="54" spans="1:102" ht="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</row>
    <row r="55" spans="1:102" ht="15.75">
      <c r="A55" s="46" t="s">
        <v>37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 t="s">
        <v>25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</row>
    <row r="56" spans="1:102" ht="12.75">
      <c r="A56" s="45" t="s">
        <v>17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 t="s">
        <v>18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 t="s">
        <v>19</v>
      </c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</row>
    <row r="57" spans="1:102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</row>
    <row r="58" spans="1:102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29.25" customHeight="1">
      <c r="A59" s="122" t="s">
        <v>169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</row>
    <row r="60" spans="1:102" ht="30" customHeight="1">
      <c r="A60" s="122" t="s">
        <v>170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</row>
    <row r="61" spans="1:10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</sheetData>
  <sheetProtection/>
  <mergeCells count="277">
    <mergeCell ref="A3:CX3"/>
    <mergeCell ref="I5:CP5"/>
    <mergeCell ref="I6:CP6"/>
    <mergeCell ref="A9:AP9"/>
    <mergeCell ref="AQ9:CX9"/>
    <mergeCell ref="A10:AP10"/>
    <mergeCell ref="AQ10:BB10"/>
    <mergeCell ref="BC10:BN10"/>
    <mergeCell ref="BO10:BZ10"/>
    <mergeCell ref="CA10:CL10"/>
    <mergeCell ref="CM10:CX10"/>
    <mergeCell ref="B11:AP11"/>
    <mergeCell ref="AQ11:BB11"/>
    <mergeCell ref="BC11:BN11"/>
    <mergeCell ref="BO11:BZ11"/>
    <mergeCell ref="CA11:CL11"/>
    <mergeCell ref="CM11:CX11"/>
    <mergeCell ref="B12:AP12"/>
    <mergeCell ref="AQ12:BB12"/>
    <mergeCell ref="BC12:BN12"/>
    <mergeCell ref="BO12:BZ12"/>
    <mergeCell ref="CA12:CL12"/>
    <mergeCell ref="CM12:CX12"/>
    <mergeCell ref="B13:AP13"/>
    <mergeCell ref="AQ13:BB13"/>
    <mergeCell ref="BC13:BN13"/>
    <mergeCell ref="BO13:BZ13"/>
    <mergeCell ref="CA13:CL13"/>
    <mergeCell ref="CM13:CX13"/>
    <mergeCell ref="B14:AP14"/>
    <mergeCell ref="AQ14:BB14"/>
    <mergeCell ref="BC14:BN14"/>
    <mergeCell ref="BO14:BZ14"/>
    <mergeCell ref="CA14:CL14"/>
    <mergeCell ref="CM14:CX14"/>
    <mergeCell ref="B15:AP15"/>
    <mergeCell ref="AQ15:BB15"/>
    <mergeCell ref="BC15:BN15"/>
    <mergeCell ref="BO15:BZ15"/>
    <mergeCell ref="CA15:CL15"/>
    <mergeCell ref="CM15:CX15"/>
    <mergeCell ref="B16:AP16"/>
    <mergeCell ref="AQ16:BB16"/>
    <mergeCell ref="BC16:BN16"/>
    <mergeCell ref="BO16:BZ16"/>
    <mergeCell ref="CA16:CL16"/>
    <mergeCell ref="CM16:CX16"/>
    <mergeCell ref="B17:AP17"/>
    <mergeCell ref="AQ17:BB17"/>
    <mergeCell ref="BC17:BN17"/>
    <mergeCell ref="BO17:BZ17"/>
    <mergeCell ref="CA17:CL17"/>
    <mergeCell ref="CM17:CX17"/>
    <mergeCell ref="B18:AP18"/>
    <mergeCell ref="AQ18:BB18"/>
    <mergeCell ref="BC18:BN18"/>
    <mergeCell ref="BO18:BZ18"/>
    <mergeCell ref="CA18:CL18"/>
    <mergeCell ref="CM18:CX18"/>
    <mergeCell ref="B19:AP19"/>
    <mergeCell ref="AQ19:BB19"/>
    <mergeCell ref="BC19:BN19"/>
    <mergeCell ref="BO19:BZ19"/>
    <mergeCell ref="CA19:CL19"/>
    <mergeCell ref="CM19:CX19"/>
    <mergeCell ref="B20:AP20"/>
    <mergeCell ref="AQ20:BB20"/>
    <mergeCell ref="BC20:BN20"/>
    <mergeCell ref="BO20:BZ20"/>
    <mergeCell ref="CA20:CL20"/>
    <mergeCell ref="CM20:CX20"/>
    <mergeCell ref="B21:AP21"/>
    <mergeCell ref="AQ21:BB21"/>
    <mergeCell ref="BC21:BN21"/>
    <mergeCell ref="BO21:BZ21"/>
    <mergeCell ref="CA21:CL21"/>
    <mergeCell ref="CM21:CX21"/>
    <mergeCell ref="B22:AP22"/>
    <mergeCell ref="AQ22:BB22"/>
    <mergeCell ref="BC22:BN22"/>
    <mergeCell ref="BO22:BZ22"/>
    <mergeCell ref="CA22:CL22"/>
    <mergeCell ref="CM22:CX22"/>
    <mergeCell ref="B23:AP23"/>
    <mergeCell ref="AQ23:BB23"/>
    <mergeCell ref="BC23:BN23"/>
    <mergeCell ref="BO23:BZ23"/>
    <mergeCell ref="CA23:CL23"/>
    <mergeCell ref="CM23:CX23"/>
    <mergeCell ref="B24:AP24"/>
    <mergeCell ref="AQ24:BB24"/>
    <mergeCell ref="BC24:BN24"/>
    <mergeCell ref="BO24:BZ24"/>
    <mergeCell ref="CA24:CL24"/>
    <mergeCell ref="CM24:CX24"/>
    <mergeCell ref="B25:AP25"/>
    <mergeCell ref="AQ25:BB25"/>
    <mergeCell ref="BC25:BN25"/>
    <mergeCell ref="BO25:BZ25"/>
    <mergeCell ref="CA25:CL25"/>
    <mergeCell ref="CM25:CX25"/>
    <mergeCell ref="B26:AP26"/>
    <mergeCell ref="AQ26:BB26"/>
    <mergeCell ref="BC26:BN26"/>
    <mergeCell ref="BO26:BZ26"/>
    <mergeCell ref="CA26:CL26"/>
    <mergeCell ref="CM26:CX26"/>
    <mergeCell ref="B27:AP27"/>
    <mergeCell ref="AQ27:BB27"/>
    <mergeCell ref="BC27:BN27"/>
    <mergeCell ref="BO27:BZ27"/>
    <mergeCell ref="CA27:CL27"/>
    <mergeCell ref="CM27:CX27"/>
    <mergeCell ref="B28:AP28"/>
    <mergeCell ref="AQ28:BB28"/>
    <mergeCell ref="BC28:BN28"/>
    <mergeCell ref="BO28:BZ28"/>
    <mergeCell ref="CA28:CL28"/>
    <mergeCell ref="CM28:CX28"/>
    <mergeCell ref="B29:AP29"/>
    <mergeCell ref="AQ29:BB29"/>
    <mergeCell ref="BC29:BN29"/>
    <mergeCell ref="BO29:BZ29"/>
    <mergeCell ref="CA29:CL29"/>
    <mergeCell ref="CM29:CX29"/>
    <mergeCell ref="B30:AP30"/>
    <mergeCell ref="AQ30:BB30"/>
    <mergeCell ref="BC30:BN30"/>
    <mergeCell ref="BO30:BZ30"/>
    <mergeCell ref="CA30:CL30"/>
    <mergeCell ref="CM30:CX30"/>
    <mergeCell ref="B31:AP31"/>
    <mergeCell ref="AQ31:BB31"/>
    <mergeCell ref="BC31:BN31"/>
    <mergeCell ref="BO31:BZ31"/>
    <mergeCell ref="CA31:CL31"/>
    <mergeCell ref="CM31:CX31"/>
    <mergeCell ref="B32:AP32"/>
    <mergeCell ref="AQ32:BB32"/>
    <mergeCell ref="BC32:BN32"/>
    <mergeCell ref="BO32:BZ32"/>
    <mergeCell ref="CA32:CL32"/>
    <mergeCell ref="CM32:CX32"/>
    <mergeCell ref="B33:AP33"/>
    <mergeCell ref="AQ33:BB33"/>
    <mergeCell ref="BC33:BN33"/>
    <mergeCell ref="BO33:BZ33"/>
    <mergeCell ref="CA33:CL33"/>
    <mergeCell ref="CM33:CX33"/>
    <mergeCell ref="B34:AP34"/>
    <mergeCell ref="AQ34:BB34"/>
    <mergeCell ref="BC34:BN34"/>
    <mergeCell ref="BO34:BZ34"/>
    <mergeCell ref="CA34:CL34"/>
    <mergeCell ref="CM34:CX34"/>
    <mergeCell ref="B35:AP35"/>
    <mergeCell ref="AQ35:BB35"/>
    <mergeCell ref="BC35:BN35"/>
    <mergeCell ref="BO35:BZ35"/>
    <mergeCell ref="CA35:CL35"/>
    <mergeCell ref="CM35:CX35"/>
    <mergeCell ref="B36:AP36"/>
    <mergeCell ref="AQ36:BB36"/>
    <mergeCell ref="BC36:BN36"/>
    <mergeCell ref="BO36:BZ36"/>
    <mergeCell ref="CA36:CL36"/>
    <mergeCell ref="CM36:CX36"/>
    <mergeCell ref="B37:AP37"/>
    <mergeCell ref="AQ37:BB37"/>
    <mergeCell ref="BC37:BN37"/>
    <mergeCell ref="BO37:BZ37"/>
    <mergeCell ref="CA37:CL37"/>
    <mergeCell ref="CM37:CX37"/>
    <mergeCell ref="B38:AP38"/>
    <mergeCell ref="AQ38:BB38"/>
    <mergeCell ref="BC38:BN38"/>
    <mergeCell ref="BO38:BZ38"/>
    <mergeCell ref="CA38:CL38"/>
    <mergeCell ref="CM38:CX38"/>
    <mergeCell ref="B39:AP39"/>
    <mergeCell ref="AQ39:BB39"/>
    <mergeCell ref="BC39:BN39"/>
    <mergeCell ref="BO39:BZ39"/>
    <mergeCell ref="CA39:CL39"/>
    <mergeCell ref="CM39:CX39"/>
    <mergeCell ref="B40:AP40"/>
    <mergeCell ref="AQ40:BB40"/>
    <mergeCell ref="BC40:BN40"/>
    <mergeCell ref="BO40:BZ40"/>
    <mergeCell ref="CA40:CL40"/>
    <mergeCell ref="CM40:CX40"/>
    <mergeCell ref="B41:AP41"/>
    <mergeCell ref="AQ41:BB41"/>
    <mergeCell ref="BC41:BN41"/>
    <mergeCell ref="BO41:BZ41"/>
    <mergeCell ref="CA41:CL41"/>
    <mergeCell ref="CM41:CX41"/>
    <mergeCell ref="B42:AP42"/>
    <mergeCell ref="AQ42:BB42"/>
    <mergeCell ref="BC42:BN42"/>
    <mergeCell ref="BO42:BZ42"/>
    <mergeCell ref="CA42:CL42"/>
    <mergeCell ref="CM42:CX42"/>
    <mergeCell ref="B43:AP43"/>
    <mergeCell ref="AQ43:BB43"/>
    <mergeCell ref="BC43:BN43"/>
    <mergeCell ref="BO43:BZ43"/>
    <mergeCell ref="CA43:CL43"/>
    <mergeCell ref="CM43:CX43"/>
    <mergeCell ref="B44:AP44"/>
    <mergeCell ref="AQ44:BB44"/>
    <mergeCell ref="BC44:BN44"/>
    <mergeCell ref="BO44:BZ44"/>
    <mergeCell ref="CA44:CL44"/>
    <mergeCell ref="CM44:CX44"/>
    <mergeCell ref="B45:AP45"/>
    <mergeCell ref="AQ45:BB45"/>
    <mergeCell ref="BC45:BN45"/>
    <mergeCell ref="BO45:BZ45"/>
    <mergeCell ref="CA45:CL45"/>
    <mergeCell ref="CM45:CX45"/>
    <mergeCell ref="B46:AP46"/>
    <mergeCell ref="AQ46:BB46"/>
    <mergeCell ref="BC46:BN46"/>
    <mergeCell ref="BO46:BZ46"/>
    <mergeCell ref="CA46:CL46"/>
    <mergeCell ref="CM46:CX46"/>
    <mergeCell ref="B47:AP47"/>
    <mergeCell ref="AQ47:BB47"/>
    <mergeCell ref="BC47:BN47"/>
    <mergeCell ref="BO47:BZ47"/>
    <mergeCell ref="CA47:CL47"/>
    <mergeCell ref="CM47:CX47"/>
    <mergeCell ref="B48:AP48"/>
    <mergeCell ref="AQ48:BB48"/>
    <mergeCell ref="BC48:BN48"/>
    <mergeCell ref="BO48:BZ48"/>
    <mergeCell ref="CA48:CL48"/>
    <mergeCell ref="CM48:CX48"/>
    <mergeCell ref="B49:AP49"/>
    <mergeCell ref="AQ49:BB49"/>
    <mergeCell ref="BC49:BN49"/>
    <mergeCell ref="BO49:BZ49"/>
    <mergeCell ref="CA49:CL49"/>
    <mergeCell ref="CM49:CX49"/>
    <mergeCell ref="B50:AP50"/>
    <mergeCell ref="AQ50:BB50"/>
    <mergeCell ref="BC50:BN50"/>
    <mergeCell ref="BO50:BZ50"/>
    <mergeCell ref="CA50:CL50"/>
    <mergeCell ref="CM50:CX50"/>
    <mergeCell ref="B51:AP51"/>
    <mergeCell ref="AQ51:BB51"/>
    <mergeCell ref="BC51:BN51"/>
    <mergeCell ref="BO51:BZ51"/>
    <mergeCell ref="CA51:CL51"/>
    <mergeCell ref="CM51:CX51"/>
    <mergeCell ref="B52:AP52"/>
    <mergeCell ref="AQ52:BB52"/>
    <mergeCell ref="BC52:BN52"/>
    <mergeCell ref="BO52:BZ52"/>
    <mergeCell ref="CA52:CL52"/>
    <mergeCell ref="CM52:CX52"/>
    <mergeCell ref="B53:AO53"/>
    <mergeCell ref="AQ53:BB53"/>
    <mergeCell ref="BC53:BN53"/>
    <mergeCell ref="BO53:BZ53"/>
    <mergeCell ref="CA53:CL53"/>
    <mergeCell ref="CM53:CX53"/>
    <mergeCell ref="A59:CX59"/>
    <mergeCell ref="A60:CX60"/>
    <mergeCell ref="A55:AK55"/>
    <mergeCell ref="AL55:BV55"/>
    <mergeCell ref="BW55:CX55"/>
    <mergeCell ref="A56:AK56"/>
    <mergeCell ref="AL56:BV56"/>
    <mergeCell ref="BW56:CX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X61"/>
  <sheetViews>
    <sheetView view="pageBreakPreview" zoomScale="85" zoomScaleSheetLayoutView="85" zoomScalePageLayoutView="0" workbookViewId="0" topLeftCell="A28">
      <selection activeCell="BC42" sqref="BC42:BN42"/>
    </sheetView>
  </sheetViews>
  <sheetFormatPr defaultColWidth="9.00390625" defaultRowHeight="12.75"/>
  <cols>
    <col min="1" max="102" width="0.875" style="0" customWidth="1"/>
  </cols>
  <sheetData>
    <row r="1" spans="1:10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2"/>
    </row>
    <row r="2" spans="1:10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87.75" customHeight="1">
      <c r="A3" s="68" t="s">
        <v>135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</row>
    <row r="4" spans="1:10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5.75">
      <c r="A5" s="1"/>
      <c r="B5" s="1"/>
      <c r="C5" s="1"/>
      <c r="D5" s="1"/>
      <c r="E5" s="1"/>
      <c r="F5" s="1"/>
      <c r="G5" s="1"/>
      <c r="H5" s="1"/>
      <c r="I5" s="46" t="s">
        <v>27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1"/>
      <c r="CR5" s="1"/>
      <c r="CS5" s="1"/>
      <c r="CT5" s="1"/>
      <c r="CU5" s="1"/>
      <c r="CV5" s="1"/>
      <c r="CW5" s="1"/>
      <c r="CX5" s="1"/>
    </row>
    <row r="6" spans="1:102" ht="15.75">
      <c r="A6" s="1"/>
      <c r="B6" s="1"/>
      <c r="C6" s="1"/>
      <c r="D6" s="1"/>
      <c r="E6" s="1"/>
      <c r="F6" s="1"/>
      <c r="G6" s="1"/>
      <c r="H6" s="1"/>
      <c r="I6" s="107" t="s">
        <v>57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3"/>
      <c r="CR6" s="3"/>
      <c r="CS6" s="3"/>
      <c r="CT6" s="3"/>
      <c r="CU6" s="3"/>
      <c r="CV6" s="3"/>
      <c r="CW6" s="3"/>
      <c r="CX6" s="3"/>
    </row>
    <row r="7" spans="1:10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</row>
    <row r="9" spans="1:102" ht="15">
      <c r="A9" s="50" t="s">
        <v>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50" t="s">
        <v>42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2"/>
    </row>
    <row r="10" spans="1:102" ht="66" customHeight="1">
      <c r="A10" s="82" t="s">
        <v>136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4"/>
      <c r="AQ10" s="130" t="s">
        <v>197</v>
      </c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0" t="s">
        <v>23</v>
      </c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2"/>
      <c r="BO10" s="130" t="s">
        <v>198</v>
      </c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2"/>
      <c r="CA10" s="130" t="s">
        <v>199</v>
      </c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2"/>
      <c r="CM10" s="130" t="s">
        <v>200</v>
      </c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2"/>
    </row>
    <row r="11" spans="1:102" ht="15">
      <c r="A11" s="32"/>
      <c r="B11" s="128" t="s">
        <v>137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9"/>
      <c r="AQ11" s="125">
        <v>2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7"/>
      <c r="BC11" s="125">
        <v>2</v>
      </c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7"/>
      <c r="BO11" s="125">
        <v>2</v>
      </c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7"/>
      <c r="CA11" s="125">
        <v>2</v>
      </c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7"/>
      <c r="CM11" s="125">
        <v>2</v>
      </c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7"/>
    </row>
    <row r="12" spans="1:102" ht="15">
      <c r="A12" s="34"/>
      <c r="B12" s="128" t="s">
        <v>138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33">
        <v>20</v>
      </c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5"/>
      <c r="BC12" s="136">
        <f>IF(AQ12=1,1,AQ12*(1+0.015))</f>
        <v>20.299999999999997</v>
      </c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8"/>
      <c r="BO12" s="136">
        <f>IF(BC12=1,1,BC12*(1+0.015))</f>
        <v>20.604499999999994</v>
      </c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8"/>
      <c r="CA12" s="136">
        <f>IF(BO12=1,1,BO12*(1+0.015))</f>
        <v>20.913567499999992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8"/>
      <c r="CM12" s="136">
        <f>IF(CA12=1,1,CA12*(1+0.015))</f>
        <v>21.22727101249999</v>
      </c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8"/>
    </row>
    <row r="13" spans="1:102" ht="15">
      <c r="A13" s="32"/>
      <c r="B13" s="128" t="s">
        <v>139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33">
        <v>1</v>
      </c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5"/>
      <c r="BC13" s="136">
        <f aca="true" t="shared" si="0" ref="BC13:BC20">IF(AQ13=1,1,AQ13*(1+0.015))</f>
        <v>1</v>
      </c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8"/>
      <c r="BO13" s="136">
        <f aca="true" t="shared" si="1" ref="BO13:BO20">IF(BC13=1,1,BC13*(1+0.015))</f>
        <v>1</v>
      </c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8"/>
      <c r="CA13" s="136">
        <f aca="true" t="shared" si="2" ref="CA13:CA20">IF(BO13=1,1,BO13*(1+0.015))</f>
        <v>1</v>
      </c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8"/>
      <c r="CM13" s="136">
        <f aca="true" t="shared" si="3" ref="CM13:CM20">IF(CA13=1,1,CA13*(1+0.015))</f>
        <v>1</v>
      </c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8"/>
    </row>
    <row r="14" spans="1:102" ht="15">
      <c r="A14" s="32"/>
      <c r="B14" s="128" t="s">
        <v>140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33">
        <v>1</v>
      </c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5"/>
      <c r="BC14" s="136">
        <f t="shared" si="0"/>
        <v>1</v>
      </c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8"/>
      <c r="BO14" s="136">
        <f t="shared" si="1"/>
        <v>1</v>
      </c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/>
      <c r="CA14" s="136">
        <f t="shared" si="2"/>
        <v>1</v>
      </c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8"/>
      <c r="CM14" s="136">
        <f t="shared" si="3"/>
        <v>1</v>
      </c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8"/>
    </row>
    <row r="15" spans="1:102" ht="15">
      <c r="A15" s="32"/>
      <c r="B15" s="128" t="s">
        <v>141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9"/>
      <c r="AQ15" s="133">
        <v>4</v>
      </c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5"/>
      <c r="BC15" s="136">
        <f t="shared" si="0"/>
        <v>4.06</v>
      </c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8"/>
      <c r="BO15" s="136">
        <f t="shared" si="1"/>
        <v>4.120899999999999</v>
      </c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8"/>
      <c r="CA15" s="136">
        <f t="shared" si="2"/>
        <v>4.182713499999998</v>
      </c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8"/>
      <c r="CM15" s="136">
        <f t="shared" si="3"/>
        <v>4.245454202499998</v>
      </c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8"/>
    </row>
    <row r="16" spans="1:102" ht="15">
      <c r="A16" s="32"/>
      <c r="B16" s="128" t="s">
        <v>142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133">
        <v>1</v>
      </c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5"/>
      <c r="BC16" s="136">
        <f t="shared" si="0"/>
        <v>1</v>
      </c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8"/>
      <c r="BO16" s="136">
        <f t="shared" si="1"/>
        <v>1</v>
      </c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8"/>
      <c r="CA16" s="136">
        <f t="shared" si="2"/>
        <v>1</v>
      </c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8"/>
      <c r="CM16" s="136">
        <f t="shared" si="3"/>
        <v>1</v>
      </c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8"/>
    </row>
    <row r="17" spans="1:102" ht="15">
      <c r="A17" s="32"/>
      <c r="B17" s="128" t="s">
        <v>143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9"/>
      <c r="AQ17" s="133">
        <v>1</v>
      </c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  <c r="BC17" s="136">
        <f t="shared" si="0"/>
        <v>1</v>
      </c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8"/>
      <c r="BO17" s="136">
        <f t="shared" si="1"/>
        <v>1</v>
      </c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8"/>
      <c r="CA17" s="136">
        <f t="shared" si="2"/>
        <v>1</v>
      </c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8"/>
      <c r="CM17" s="136">
        <f t="shared" si="3"/>
        <v>1</v>
      </c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8"/>
    </row>
    <row r="18" spans="1:102" ht="15">
      <c r="A18" s="32"/>
      <c r="B18" s="128" t="s">
        <v>144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9"/>
      <c r="AQ18" s="133">
        <v>0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5"/>
      <c r="BC18" s="136">
        <f t="shared" si="0"/>
        <v>0</v>
      </c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8"/>
      <c r="BO18" s="136">
        <f t="shared" si="1"/>
        <v>0</v>
      </c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8"/>
      <c r="CA18" s="136">
        <f t="shared" si="2"/>
        <v>0</v>
      </c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8"/>
      <c r="CM18" s="136">
        <f t="shared" si="3"/>
        <v>0</v>
      </c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8"/>
    </row>
    <row r="19" spans="1:102" ht="15">
      <c r="A19" s="32"/>
      <c r="B19" s="128" t="s">
        <v>145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9"/>
      <c r="AQ19" s="133">
        <v>1</v>
      </c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/>
      <c r="BC19" s="136">
        <f t="shared" si="0"/>
        <v>1</v>
      </c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8"/>
      <c r="BO19" s="136">
        <f t="shared" si="1"/>
        <v>1</v>
      </c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8"/>
      <c r="CA19" s="136">
        <f t="shared" si="2"/>
        <v>1</v>
      </c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8"/>
      <c r="CM19" s="136">
        <f t="shared" si="3"/>
        <v>1</v>
      </c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8"/>
    </row>
    <row r="20" spans="1:102" ht="15">
      <c r="A20" s="32"/>
      <c r="B20" s="128" t="s">
        <v>146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33">
        <v>1</v>
      </c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5"/>
      <c r="BC20" s="136">
        <f t="shared" si="0"/>
        <v>1</v>
      </c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8"/>
      <c r="BO20" s="136">
        <f t="shared" si="1"/>
        <v>1</v>
      </c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8"/>
      <c r="CA20" s="136">
        <f t="shared" si="2"/>
        <v>1</v>
      </c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8"/>
      <c r="CM20" s="136">
        <f t="shared" si="3"/>
        <v>1</v>
      </c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8"/>
    </row>
    <row r="21" spans="1:102" ht="15">
      <c r="A21" s="32"/>
      <c r="B21" s="128" t="s">
        <v>147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9"/>
      <c r="AQ21" s="133">
        <v>0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5"/>
      <c r="BC21" s="136">
        <f>IF(AQ21=1,1,AQ21*(1-0.015))</f>
        <v>0</v>
      </c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8"/>
      <c r="BO21" s="136">
        <f>IF(BC21=1,1,BC21*(1-0.015))</f>
        <v>0</v>
      </c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8"/>
      <c r="CA21" s="136">
        <f>IF(BO21=1,1,BO21*(1-0.015))</f>
        <v>0</v>
      </c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8"/>
      <c r="CM21" s="136">
        <f>IF(CA21=1,1,CA21*(1-0.015))</f>
        <v>0</v>
      </c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8"/>
    </row>
    <row r="22" spans="1:102" ht="15">
      <c r="A22" s="32"/>
      <c r="B22" s="128" t="s">
        <v>148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133">
        <v>50</v>
      </c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5"/>
      <c r="BC22" s="136">
        <f>IF(AQ22=1,1,AQ22*(1-0.015))</f>
        <v>49.25</v>
      </c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8"/>
      <c r="BO22" s="136">
        <f>IF(BC22=1,1,BC22*(1-0.015))</f>
        <v>48.51125</v>
      </c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8"/>
      <c r="CA22" s="136">
        <f>IF(BO22=1,1,BO22*(1-0.015))</f>
        <v>47.78358125</v>
      </c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8"/>
      <c r="CM22" s="136">
        <f>IF(CA22=1,1,CA22*(1-0.015))</f>
        <v>47.06682753125</v>
      </c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8"/>
    </row>
    <row r="23" spans="1:102" ht="15">
      <c r="A23" s="32"/>
      <c r="B23" s="128" t="s">
        <v>149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9"/>
      <c r="AQ23" s="139">
        <v>0</v>
      </c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7"/>
      <c r="BC23" s="136">
        <f>IF(AQ23=1,1,AQ23*(1-0.015))</f>
        <v>0</v>
      </c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8"/>
      <c r="BO23" s="136">
        <f>IF(BC23=1,1,BC23*(1-0.015))</f>
        <v>0</v>
      </c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8"/>
      <c r="CA23" s="136">
        <f>IF(BO23=1,1,BO23*(1-0.015))</f>
        <v>0</v>
      </c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8"/>
      <c r="CM23" s="136">
        <f>IF(CA23=1,1,CA23*(1-0.015))</f>
        <v>0</v>
      </c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8"/>
    </row>
    <row r="24" spans="1:102" ht="15">
      <c r="A24" s="32"/>
      <c r="B24" s="128" t="s">
        <v>150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9"/>
      <c r="AQ24" s="140">
        <v>0.5857142857142857</v>
      </c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2"/>
      <c r="BC24" s="143">
        <v>0.5857142857142857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5"/>
      <c r="BO24" s="143">
        <v>0.5857142857142857</v>
      </c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5"/>
      <c r="CA24" s="143">
        <v>0.5857142857142857</v>
      </c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5"/>
      <c r="CM24" s="143">
        <v>0.5857142857142857</v>
      </c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5"/>
    </row>
    <row r="25" spans="1:102" ht="15">
      <c r="A25" s="32"/>
      <c r="B25" s="128" t="s">
        <v>138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  <c r="AQ25" s="133">
        <v>30</v>
      </c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5"/>
      <c r="BC25" s="136">
        <f>IF(AQ25=1,1,AQ25*(1-0.015))</f>
        <v>29.55</v>
      </c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8"/>
      <c r="BO25" s="136">
        <f>IF(BC25=1,1,BC25*(1-0.015))</f>
        <v>29.10675</v>
      </c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8"/>
      <c r="CA25" s="136">
        <f>IF(BO25=1,1,BO25*(1-0.015))</f>
        <v>28.670148750000003</v>
      </c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8"/>
      <c r="CM25" s="136">
        <f>IF(CA25=1,1,CA25*(1-0.015))</f>
        <v>28.24009651875</v>
      </c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8"/>
    </row>
    <row r="26" spans="1:102" ht="15">
      <c r="A26" s="32"/>
      <c r="B26" s="128" t="s">
        <v>151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9"/>
      <c r="AQ26" s="133">
        <v>365</v>
      </c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5"/>
      <c r="BC26" s="136">
        <f aca="true" t="shared" si="4" ref="BC26:BC32">IF(AQ26=1,1,AQ26*(1-0.015))</f>
        <v>359.525</v>
      </c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8"/>
      <c r="BO26" s="136">
        <f aca="true" t="shared" si="5" ref="BO26:BO32">IF(BC26=1,1,BC26*(1-0.015))</f>
        <v>354.132125</v>
      </c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8"/>
      <c r="CA26" s="136">
        <f aca="true" t="shared" si="6" ref="CA26:CA32">IF(BO26=1,1,BO26*(1-0.015))</f>
        <v>348.82014312499996</v>
      </c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8"/>
      <c r="CM26" s="136">
        <f aca="true" t="shared" si="7" ref="CM26:CM32">IF(CA26=1,1,CA26*(1-0.015))</f>
        <v>343.587840978125</v>
      </c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8"/>
    </row>
    <row r="27" spans="1:102" ht="15">
      <c r="A27" s="32"/>
      <c r="B27" s="128" t="s">
        <v>143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9"/>
      <c r="AQ27" s="133">
        <v>5</v>
      </c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5"/>
      <c r="BC27" s="136">
        <f t="shared" si="4"/>
        <v>4.925</v>
      </c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8"/>
      <c r="BO27" s="136">
        <f t="shared" si="5"/>
        <v>4.851125</v>
      </c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8"/>
      <c r="CA27" s="136">
        <f t="shared" si="6"/>
        <v>4.778358125</v>
      </c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8"/>
      <c r="CM27" s="136">
        <f t="shared" si="7"/>
        <v>4.7066827531249995</v>
      </c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8"/>
    </row>
    <row r="28" spans="1:102" ht="15">
      <c r="A28" s="32"/>
      <c r="B28" s="128" t="s">
        <v>152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  <c r="AQ28" s="133">
        <v>10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5"/>
      <c r="BC28" s="136">
        <f t="shared" si="4"/>
        <v>9.85</v>
      </c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8"/>
      <c r="BO28" s="136">
        <f t="shared" si="5"/>
        <v>9.70225</v>
      </c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8"/>
      <c r="CA28" s="136">
        <f t="shared" si="6"/>
        <v>9.55671625</v>
      </c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8"/>
      <c r="CM28" s="136">
        <f t="shared" si="7"/>
        <v>9.413365506249999</v>
      </c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8"/>
    </row>
    <row r="29" spans="1:102" ht="15">
      <c r="A29" s="32"/>
      <c r="B29" s="128" t="s">
        <v>153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  <c r="AQ29" s="133">
        <v>10</v>
      </c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5"/>
      <c r="BC29" s="136">
        <f t="shared" si="4"/>
        <v>9.85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8"/>
      <c r="BO29" s="136">
        <f t="shared" si="5"/>
        <v>9.70225</v>
      </c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8"/>
      <c r="CA29" s="136">
        <f t="shared" si="6"/>
        <v>9.55671625</v>
      </c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8"/>
      <c r="CM29" s="136">
        <f t="shared" si="7"/>
        <v>9.413365506249999</v>
      </c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8"/>
    </row>
    <row r="30" spans="1:102" ht="15">
      <c r="A30" s="32"/>
      <c r="B30" s="128" t="s">
        <v>154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9"/>
      <c r="AQ30" s="133">
        <v>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5"/>
      <c r="BC30" s="136">
        <f t="shared" si="4"/>
        <v>0</v>
      </c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8"/>
      <c r="BO30" s="136">
        <f t="shared" si="5"/>
        <v>0</v>
      </c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8"/>
      <c r="CA30" s="136">
        <f t="shared" si="6"/>
        <v>0</v>
      </c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8"/>
      <c r="CM30" s="136">
        <f t="shared" si="7"/>
        <v>0</v>
      </c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8"/>
    </row>
    <row r="31" spans="1:102" ht="15">
      <c r="A31" s="32"/>
      <c r="B31" s="128" t="s">
        <v>155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9"/>
      <c r="AQ31" s="133">
        <v>0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5"/>
      <c r="BC31" s="136">
        <f t="shared" si="4"/>
        <v>0</v>
      </c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8"/>
      <c r="BO31" s="136">
        <f t="shared" si="5"/>
        <v>0</v>
      </c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8"/>
      <c r="CA31" s="136">
        <f t="shared" si="6"/>
        <v>0</v>
      </c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8"/>
      <c r="CM31" s="136">
        <f t="shared" si="7"/>
        <v>0</v>
      </c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8"/>
    </row>
    <row r="32" spans="1:102" ht="15">
      <c r="A32" s="32"/>
      <c r="B32" s="128" t="s">
        <v>147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9"/>
      <c r="AQ32" s="133">
        <v>0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136">
        <f t="shared" si="4"/>
        <v>0</v>
      </c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8"/>
      <c r="BO32" s="136">
        <f t="shared" si="5"/>
        <v>0</v>
      </c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8"/>
      <c r="CA32" s="136">
        <f t="shared" si="6"/>
        <v>0</v>
      </c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8"/>
      <c r="CM32" s="136">
        <f t="shared" si="7"/>
        <v>0</v>
      </c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8"/>
    </row>
    <row r="33" spans="1:102" ht="15">
      <c r="A33" s="32"/>
      <c r="B33" s="128" t="s">
        <v>148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9"/>
      <c r="AQ33" s="133">
        <v>1</v>
      </c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/>
      <c r="BC33" s="136">
        <f>IF(AQ33=1,1,AQ33*(1+0.015))</f>
        <v>1</v>
      </c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8"/>
      <c r="BO33" s="136">
        <f>IF(BC33=1,1,BC33*(1+0.015))</f>
        <v>1</v>
      </c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8"/>
      <c r="CA33" s="136">
        <f>IF(BO33=1,1,BO33*(1+0.015))</f>
        <v>1</v>
      </c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8"/>
      <c r="CM33" s="136">
        <f>IF(CA33=1,1,CA33*(1+0.015))</f>
        <v>1</v>
      </c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8"/>
    </row>
    <row r="34" spans="1:102" ht="15">
      <c r="A34" s="32"/>
      <c r="B34" s="128" t="s">
        <v>149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9"/>
      <c r="AQ34" s="133">
        <v>5</v>
      </c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5"/>
      <c r="BC34" s="136">
        <f>IF(AQ34=1,1,AQ34*(1-0.015))</f>
        <v>4.925</v>
      </c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8"/>
      <c r="BO34" s="136">
        <f>IF(BC34=1,1,BC34*(1-0.015))</f>
        <v>4.851125</v>
      </c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8"/>
      <c r="CA34" s="136">
        <f>IF(BO34=1,1,BO34*(1-0.015))</f>
        <v>4.778358125</v>
      </c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8"/>
      <c r="CM34" s="136">
        <f>IF(CA34=1,1,CA34*(1-0.015))</f>
        <v>4.7066827531249995</v>
      </c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8"/>
    </row>
    <row r="35" spans="1:102" ht="15">
      <c r="A35" s="32"/>
      <c r="B35" s="128" t="s">
        <v>156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9"/>
      <c r="AQ35" s="133">
        <v>1</v>
      </c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  <c r="BC35" s="136">
        <f>IF(AQ35=1,1,AQ35*(1-0.015))</f>
        <v>1</v>
      </c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8"/>
      <c r="BO35" s="136">
        <f>IF(BC35=1,1,BC35*(1-0.015))</f>
        <v>1</v>
      </c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8"/>
      <c r="CA35" s="136">
        <f>IF(BO35=1,1,BO35*(1-0.015))</f>
        <v>1</v>
      </c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8"/>
      <c r="CM35" s="136">
        <f>IF(CA35=1,1,CA35*(1-0.015))</f>
        <v>1</v>
      </c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8"/>
    </row>
    <row r="36" spans="1:102" ht="15">
      <c r="A36" s="32"/>
      <c r="B36" s="128" t="s">
        <v>157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9"/>
      <c r="AQ36" s="139">
        <v>2</v>
      </c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7"/>
      <c r="BC36" s="125">
        <v>2</v>
      </c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7"/>
      <c r="BO36" s="125">
        <v>2</v>
      </c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7"/>
      <c r="CA36" s="125">
        <v>2</v>
      </c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7"/>
      <c r="CM36" s="125">
        <v>2</v>
      </c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7"/>
    </row>
    <row r="37" spans="1:102" ht="15">
      <c r="A37" s="32"/>
      <c r="B37" s="128" t="s">
        <v>158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9"/>
      <c r="AQ37" s="139">
        <v>1</v>
      </c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7"/>
      <c r="BC37" s="136">
        <f aca="true" t="shared" si="8" ref="BC37:BC52">IF(AQ37=1,1,AQ37*(1+0.015))</f>
        <v>1</v>
      </c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8"/>
      <c r="BO37" s="136">
        <f aca="true" t="shared" si="9" ref="BO37:BO52">IF(BC37=1,1,BC37*(1+0.015))</f>
        <v>1</v>
      </c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8"/>
      <c r="CA37" s="136">
        <f aca="true" t="shared" si="10" ref="CA37:CA52">IF(BO37=1,1,BO37*(1+0.015))</f>
        <v>1</v>
      </c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8"/>
      <c r="CM37" s="136">
        <f aca="true" t="shared" si="11" ref="CM37:CM52">IF(CA37=1,1,CA37*(1+0.015))</f>
        <v>1</v>
      </c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8"/>
    </row>
    <row r="38" spans="1:102" ht="15">
      <c r="A38" s="32"/>
      <c r="B38" s="128" t="s">
        <v>138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9"/>
      <c r="AQ38" s="139">
        <v>0</v>
      </c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7"/>
      <c r="BC38" s="136">
        <f t="shared" si="8"/>
        <v>0</v>
      </c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8"/>
      <c r="BO38" s="136">
        <f t="shared" si="9"/>
        <v>0</v>
      </c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8"/>
      <c r="CA38" s="136">
        <f t="shared" si="10"/>
        <v>0</v>
      </c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8"/>
      <c r="CM38" s="136">
        <f t="shared" si="11"/>
        <v>0</v>
      </c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8"/>
    </row>
    <row r="39" spans="1:102" ht="15">
      <c r="A39" s="32"/>
      <c r="B39" s="128" t="s">
        <v>159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9"/>
      <c r="AQ39" s="139">
        <v>0</v>
      </c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7"/>
      <c r="BC39" s="136">
        <f t="shared" si="8"/>
        <v>0</v>
      </c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8"/>
      <c r="BO39" s="136">
        <f t="shared" si="9"/>
        <v>0</v>
      </c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8"/>
      <c r="CA39" s="136">
        <f t="shared" si="10"/>
        <v>0</v>
      </c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8"/>
      <c r="CM39" s="136">
        <f t="shared" si="11"/>
        <v>0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8"/>
    </row>
    <row r="40" spans="1:102" ht="15">
      <c r="A40" s="32"/>
      <c r="B40" s="128" t="s">
        <v>143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9"/>
      <c r="AQ40" s="139">
        <v>0</v>
      </c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7"/>
      <c r="BC40" s="136">
        <f>IF(AQ40=1,1,AQ40*(1-0.015))</f>
        <v>0</v>
      </c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8"/>
      <c r="BO40" s="136">
        <f>IF(BC40=1,1,BC40*(1-0.015))</f>
        <v>0</v>
      </c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8"/>
      <c r="CA40" s="136">
        <f>IF(BO40=1,1,BO40*(1-0.015))</f>
        <v>0</v>
      </c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8"/>
      <c r="CM40" s="136">
        <f>IF(CA40=1,1,CA40*(1-0.015))</f>
        <v>0</v>
      </c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8"/>
    </row>
    <row r="41" spans="1:102" ht="15">
      <c r="A41" s="32"/>
      <c r="B41" s="128" t="s">
        <v>144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9"/>
      <c r="AQ41" s="139">
        <v>0</v>
      </c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7"/>
      <c r="BC41" s="136">
        <f t="shared" si="8"/>
        <v>0</v>
      </c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8"/>
      <c r="BO41" s="136">
        <f t="shared" si="9"/>
        <v>0</v>
      </c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8"/>
      <c r="CA41" s="136">
        <f t="shared" si="10"/>
        <v>0</v>
      </c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8"/>
      <c r="CM41" s="136">
        <f t="shared" si="11"/>
        <v>0</v>
      </c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8"/>
    </row>
    <row r="42" spans="1:102" ht="15">
      <c r="A42" s="32"/>
      <c r="B42" s="128" t="s">
        <v>160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9"/>
      <c r="AQ42" s="139">
        <v>0</v>
      </c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7"/>
      <c r="BC42" s="136">
        <f>IF(AQ42=1,1,AQ42*(1-0.015))</f>
        <v>0</v>
      </c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8"/>
      <c r="BO42" s="136">
        <f>IF(BC42=1,1,BC42*(1-0.015))</f>
        <v>0</v>
      </c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8"/>
      <c r="CA42" s="136">
        <f>IF(BO42=1,1,BO42*(1-0.015))</f>
        <v>0</v>
      </c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8"/>
      <c r="CM42" s="136">
        <f>IF(CA42=1,1,CA42*(1-0.015))</f>
        <v>0</v>
      </c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8"/>
    </row>
    <row r="43" spans="1:102" ht="15">
      <c r="A43" s="32"/>
      <c r="B43" s="128" t="s">
        <v>161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9"/>
      <c r="AQ43" s="139">
        <v>0</v>
      </c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7"/>
      <c r="BC43" s="136">
        <f>IF(AQ43=1,1,AQ43*(1-0.015))</f>
        <v>0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8"/>
      <c r="BO43" s="136">
        <f>IF(BC43=1,1,BC43*(1-0.015))</f>
        <v>0</v>
      </c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8"/>
      <c r="CA43" s="136">
        <f>IF(BO43=1,1,BO43*(1-0.015))</f>
        <v>0</v>
      </c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8"/>
      <c r="CM43" s="136">
        <f>IF(CA43=1,1,CA43*(1-0.015))</f>
        <v>0</v>
      </c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8"/>
    </row>
    <row r="44" spans="1:102" ht="15">
      <c r="A44" s="32"/>
      <c r="B44" s="128" t="s">
        <v>162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9"/>
      <c r="AQ44" s="139">
        <v>50</v>
      </c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  <c r="BC44" s="136">
        <f t="shared" si="8"/>
        <v>50.74999999999999</v>
      </c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8"/>
      <c r="BO44" s="136">
        <f t="shared" si="9"/>
        <v>51.51124999999999</v>
      </c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8"/>
      <c r="CA44" s="136">
        <f t="shared" si="10"/>
        <v>52.283918749999984</v>
      </c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8"/>
      <c r="CM44" s="136">
        <f t="shared" si="11"/>
        <v>53.06817753124998</v>
      </c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8"/>
    </row>
    <row r="45" spans="1:102" ht="15">
      <c r="A45" s="32"/>
      <c r="B45" s="128" t="s">
        <v>163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9"/>
      <c r="AQ45" s="139">
        <v>10</v>
      </c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7"/>
      <c r="BC45" s="136">
        <f t="shared" si="8"/>
        <v>10.149999999999999</v>
      </c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8"/>
      <c r="BO45" s="136">
        <f t="shared" si="9"/>
        <v>10.302249999999997</v>
      </c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8"/>
      <c r="CA45" s="136">
        <f t="shared" si="10"/>
        <v>10.456783749999996</v>
      </c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8"/>
      <c r="CM45" s="136">
        <f t="shared" si="11"/>
        <v>10.613635506249995</v>
      </c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8"/>
    </row>
    <row r="46" spans="1:102" ht="15">
      <c r="A46" s="32"/>
      <c r="B46" s="128" t="s">
        <v>154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9"/>
      <c r="AQ46" s="139">
        <v>5</v>
      </c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7"/>
      <c r="BC46" s="136">
        <f>IF(AQ46=1,1,AQ46*(1-0.015))</f>
        <v>4.925</v>
      </c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8"/>
      <c r="BO46" s="136">
        <f>IF(BC46=1,1,BC46*(1-0.015))</f>
        <v>4.851125</v>
      </c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8"/>
      <c r="CA46" s="136">
        <f>IF(BO46=1,1,BO46*(1-0.015))</f>
        <v>4.778358125</v>
      </c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8"/>
      <c r="CM46" s="136">
        <f>IF(CA46=1,1,CA46*(1-0.015))</f>
        <v>4.7066827531249995</v>
      </c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8"/>
    </row>
    <row r="47" spans="1:102" ht="15">
      <c r="A47" s="32"/>
      <c r="B47" s="128" t="s">
        <v>164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  <c r="AQ47" s="139">
        <v>0</v>
      </c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7"/>
      <c r="BC47" s="136">
        <f t="shared" si="8"/>
        <v>0</v>
      </c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8"/>
      <c r="BO47" s="136">
        <f t="shared" si="9"/>
        <v>0</v>
      </c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8"/>
      <c r="CA47" s="136">
        <f t="shared" si="10"/>
        <v>0</v>
      </c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8"/>
      <c r="CM47" s="136">
        <f t="shared" si="11"/>
        <v>0</v>
      </c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8"/>
    </row>
    <row r="48" spans="1:102" ht="15">
      <c r="A48" s="32"/>
      <c r="B48" s="128" t="s">
        <v>165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9"/>
      <c r="AQ48" s="139">
        <v>0</v>
      </c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7"/>
      <c r="BC48" s="136">
        <f t="shared" si="8"/>
        <v>0</v>
      </c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8"/>
      <c r="BO48" s="136">
        <f t="shared" si="9"/>
        <v>0</v>
      </c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8"/>
      <c r="CA48" s="136">
        <f t="shared" si="10"/>
        <v>0</v>
      </c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8"/>
      <c r="CM48" s="136">
        <f t="shared" si="11"/>
        <v>0</v>
      </c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8"/>
    </row>
    <row r="49" spans="1:102" ht="15">
      <c r="A49" s="32"/>
      <c r="B49" s="128" t="s">
        <v>166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9"/>
      <c r="AQ49" s="139">
        <v>0</v>
      </c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7"/>
      <c r="BC49" s="136">
        <f t="shared" si="8"/>
        <v>0</v>
      </c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8"/>
      <c r="BO49" s="136">
        <f t="shared" si="9"/>
        <v>0</v>
      </c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8"/>
      <c r="CA49" s="136">
        <f t="shared" si="10"/>
        <v>0</v>
      </c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8"/>
      <c r="CM49" s="136">
        <f t="shared" si="11"/>
        <v>0</v>
      </c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8"/>
    </row>
    <row r="50" spans="1:102" ht="15">
      <c r="A50" s="32"/>
      <c r="B50" s="128" t="s">
        <v>155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9"/>
      <c r="AQ50" s="139">
        <v>0</v>
      </c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7"/>
      <c r="BC50" s="136">
        <f>IF(AQ50=1,1,AQ50*(1-0.015))</f>
        <v>0</v>
      </c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8"/>
      <c r="BO50" s="136">
        <f>IF(BC50=1,1,BC50*(1-0.015))</f>
        <v>0</v>
      </c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8"/>
      <c r="CA50" s="136">
        <f>IF(BO50=1,1,BO50*(1-0.015))</f>
        <v>0</v>
      </c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8"/>
      <c r="CM50" s="136">
        <f>IF(CA50=1,1,CA50*(1-0.015))</f>
        <v>0</v>
      </c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8"/>
    </row>
    <row r="51" spans="1:102" ht="15">
      <c r="A51" s="32"/>
      <c r="B51" s="128" t="s">
        <v>147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9"/>
      <c r="AQ51" s="139">
        <v>0.5</v>
      </c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7"/>
      <c r="BC51" s="136">
        <f>IF(AQ51=1,1,AQ51*(1-0.015))</f>
        <v>0.4925</v>
      </c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8"/>
      <c r="BO51" s="136">
        <f>IF(BC51=1,1,BC51*(1-0.015))</f>
        <v>0.4851125</v>
      </c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8"/>
      <c r="CA51" s="136">
        <f>IF(BO51=1,1,BO51*(1-0.015))</f>
        <v>0.4778358125</v>
      </c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8"/>
      <c r="CM51" s="136">
        <f>IF(CA51=1,1,CA51*(1-0.015))</f>
        <v>0.4706682753125</v>
      </c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8"/>
    </row>
    <row r="52" spans="1:102" ht="15">
      <c r="A52" s="32"/>
      <c r="B52" s="128" t="s">
        <v>167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9"/>
      <c r="AQ52" s="139">
        <v>0</v>
      </c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7"/>
      <c r="BC52" s="136">
        <f t="shared" si="8"/>
        <v>0</v>
      </c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8"/>
      <c r="BO52" s="136">
        <f t="shared" si="9"/>
        <v>0</v>
      </c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8"/>
      <c r="CA52" s="136">
        <f t="shared" si="10"/>
        <v>0</v>
      </c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8"/>
      <c r="CM52" s="136">
        <f t="shared" si="11"/>
        <v>0</v>
      </c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8"/>
    </row>
    <row r="53" spans="1:102" ht="13.5" customHeight="1">
      <c r="A53" s="32"/>
      <c r="B53" s="124" t="s">
        <v>168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33"/>
      <c r="AQ53" s="125">
        <f>AQ11*0.1+AQ24*0.7+AQ36*0.2</f>
        <v>1.01</v>
      </c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7"/>
      <c r="BC53" s="125">
        <f>BC11*0.1+BC24*0.7+BC36*0.2</f>
        <v>1.01</v>
      </c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7"/>
      <c r="BO53" s="125">
        <f>BO11*0.1+BO24*0.7+BO36*0.2</f>
        <v>1.01</v>
      </c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7"/>
      <c r="CA53" s="125">
        <f>CA11*0.1+CA24*0.7+CA36*0.2</f>
        <v>1.01</v>
      </c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7"/>
      <c r="CM53" s="125">
        <f>CM11*0.1+CM24*0.7+CM36*0.2</f>
        <v>1.01</v>
      </c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7"/>
    </row>
    <row r="54" spans="1:102" ht="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</row>
    <row r="55" spans="1:102" ht="15.75">
      <c r="A55" s="46" t="s">
        <v>37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 t="s">
        <v>25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</row>
    <row r="56" spans="1:102" ht="12.75">
      <c r="A56" s="45" t="s">
        <v>17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 t="s">
        <v>18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 t="s">
        <v>19</v>
      </c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</row>
    <row r="57" spans="1:102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</row>
    <row r="58" spans="1:102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29.25" customHeight="1">
      <c r="A59" s="122" t="s">
        <v>169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</row>
    <row r="60" spans="1:102" ht="30" customHeight="1">
      <c r="A60" s="122" t="s">
        <v>170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</row>
    <row r="61" spans="1:10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</row>
  </sheetData>
  <sheetProtection/>
  <mergeCells count="277">
    <mergeCell ref="A59:CX59"/>
    <mergeCell ref="A60:CX60"/>
    <mergeCell ref="A55:AK55"/>
    <mergeCell ref="AL55:BV55"/>
    <mergeCell ref="BW55:CX55"/>
    <mergeCell ref="A56:AK56"/>
    <mergeCell ref="AL56:BV56"/>
    <mergeCell ref="BW56:CX56"/>
    <mergeCell ref="B53:AO53"/>
    <mergeCell ref="AQ53:BB53"/>
    <mergeCell ref="BC53:BN53"/>
    <mergeCell ref="BO53:BZ53"/>
    <mergeCell ref="CA53:CL53"/>
    <mergeCell ref="CM53:CX53"/>
    <mergeCell ref="B52:AP52"/>
    <mergeCell ref="AQ52:BB52"/>
    <mergeCell ref="BC52:BN52"/>
    <mergeCell ref="BO52:BZ52"/>
    <mergeCell ref="CA52:CL52"/>
    <mergeCell ref="CM52:CX52"/>
    <mergeCell ref="B51:AP51"/>
    <mergeCell ref="AQ51:BB51"/>
    <mergeCell ref="BC51:BN51"/>
    <mergeCell ref="BO51:BZ51"/>
    <mergeCell ref="CA51:CL51"/>
    <mergeCell ref="CM51:CX51"/>
    <mergeCell ref="B50:AP50"/>
    <mergeCell ref="AQ50:BB50"/>
    <mergeCell ref="BC50:BN50"/>
    <mergeCell ref="BO50:BZ50"/>
    <mergeCell ref="CA50:CL50"/>
    <mergeCell ref="CM50:CX50"/>
    <mergeCell ref="B49:AP49"/>
    <mergeCell ref="AQ49:BB49"/>
    <mergeCell ref="BC49:BN49"/>
    <mergeCell ref="BO49:BZ49"/>
    <mergeCell ref="CA49:CL49"/>
    <mergeCell ref="CM49:CX49"/>
    <mergeCell ref="B48:AP48"/>
    <mergeCell ref="AQ48:BB48"/>
    <mergeCell ref="BC48:BN48"/>
    <mergeCell ref="BO48:BZ48"/>
    <mergeCell ref="CA48:CL48"/>
    <mergeCell ref="CM48:CX48"/>
    <mergeCell ref="B47:AP47"/>
    <mergeCell ref="AQ47:BB47"/>
    <mergeCell ref="BC47:BN47"/>
    <mergeCell ref="BO47:BZ47"/>
    <mergeCell ref="CA47:CL47"/>
    <mergeCell ref="CM47:CX47"/>
    <mergeCell ref="B46:AP46"/>
    <mergeCell ref="AQ46:BB46"/>
    <mergeCell ref="BC46:BN46"/>
    <mergeCell ref="BO46:BZ46"/>
    <mergeCell ref="CA46:CL46"/>
    <mergeCell ref="CM46:CX46"/>
    <mergeCell ref="B45:AP45"/>
    <mergeCell ref="AQ45:BB45"/>
    <mergeCell ref="BC45:BN45"/>
    <mergeCell ref="BO45:BZ45"/>
    <mergeCell ref="CA45:CL45"/>
    <mergeCell ref="CM45:CX45"/>
    <mergeCell ref="B44:AP44"/>
    <mergeCell ref="AQ44:BB44"/>
    <mergeCell ref="BC44:BN44"/>
    <mergeCell ref="BO44:BZ44"/>
    <mergeCell ref="CA44:CL44"/>
    <mergeCell ref="CM44:CX44"/>
    <mergeCell ref="B43:AP43"/>
    <mergeCell ref="AQ43:BB43"/>
    <mergeCell ref="BC43:BN43"/>
    <mergeCell ref="BO43:BZ43"/>
    <mergeCell ref="CA43:CL43"/>
    <mergeCell ref="CM43:CX43"/>
    <mergeCell ref="B42:AP42"/>
    <mergeCell ref="AQ42:BB42"/>
    <mergeCell ref="BC42:BN42"/>
    <mergeCell ref="BO42:BZ42"/>
    <mergeCell ref="CA42:CL42"/>
    <mergeCell ref="CM42:CX42"/>
    <mergeCell ref="B41:AP41"/>
    <mergeCell ref="AQ41:BB41"/>
    <mergeCell ref="BC41:BN41"/>
    <mergeCell ref="BO41:BZ41"/>
    <mergeCell ref="CA41:CL41"/>
    <mergeCell ref="CM41:CX41"/>
    <mergeCell ref="B40:AP40"/>
    <mergeCell ref="AQ40:BB40"/>
    <mergeCell ref="BC40:BN40"/>
    <mergeCell ref="BO40:BZ40"/>
    <mergeCell ref="CA40:CL40"/>
    <mergeCell ref="CM40:CX40"/>
    <mergeCell ref="B39:AP39"/>
    <mergeCell ref="AQ39:BB39"/>
    <mergeCell ref="BC39:BN39"/>
    <mergeCell ref="BO39:BZ39"/>
    <mergeCell ref="CA39:CL39"/>
    <mergeCell ref="CM39:CX39"/>
    <mergeCell ref="B38:AP38"/>
    <mergeCell ref="AQ38:BB38"/>
    <mergeCell ref="BC38:BN38"/>
    <mergeCell ref="BO38:BZ38"/>
    <mergeCell ref="CA38:CL38"/>
    <mergeCell ref="CM38:CX38"/>
    <mergeCell ref="B37:AP37"/>
    <mergeCell ref="AQ37:BB37"/>
    <mergeCell ref="BC37:BN37"/>
    <mergeCell ref="BO37:BZ37"/>
    <mergeCell ref="CA37:CL37"/>
    <mergeCell ref="CM37:CX37"/>
    <mergeCell ref="B36:AP36"/>
    <mergeCell ref="AQ36:BB36"/>
    <mergeCell ref="BC36:BN36"/>
    <mergeCell ref="BO36:BZ36"/>
    <mergeCell ref="CA36:CL36"/>
    <mergeCell ref="CM36:CX36"/>
    <mergeCell ref="B35:AP35"/>
    <mergeCell ref="AQ35:BB35"/>
    <mergeCell ref="BC35:BN35"/>
    <mergeCell ref="BO35:BZ35"/>
    <mergeCell ref="CA35:CL35"/>
    <mergeCell ref="CM35:CX35"/>
    <mergeCell ref="B34:AP34"/>
    <mergeCell ref="AQ34:BB34"/>
    <mergeCell ref="BC34:BN34"/>
    <mergeCell ref="BO34:BZ34"/>
    <mergeCell ref="CA34:CL34"/>
    <mergeCell ref="CM34:CX34"/>
    <mergeCell ref="B33:AP33"/>
    <mergeCell ref="AQ33:BB33"/>
    <mergeCell ref="BC33:BN33"/>
    <mergeCell ref="BO33:BZ33"/>
    <mergeCell ref="CA33:CL33"/>
    <mergeCell ref="CM33:CX33"/>
    <mergeCell ref="B32:AP32"/>
    <mergeCell ref="AQ32:BB32"/>
    <mergeCell ref="BC32:BN32"/>
    <mergeCell ref="BO32:BZ32"/>
    <mergeCell ref="CA32:CL32"/>
    <mergeCell ref="CM32:CX32"/>
    <mergeCell ref="B31:AP31"/>
    <mergeCell ref="AQ31:BB31"/>
    <mergeCell ref="BC31:BN31"/>
    <mergeCell ref="BO31:BZ31"/>
    <mergeCell ref="CA31:CL31"/>
    <mergeCell ref="CM31:CX31"/>
    <mergeCell ref="B30:AP30"/>
    <mergeCell ref="AQ30:BB30"/>
    <mergeCell ref="BC30:BN30"/>
    <mergeCell ref="BO30:BZ30"/>
    <mergeCell ref="CA30:CL30"/>
    <mergeCell ref="CM30:CX30"/>
    <mergeCell ref="B29:AP29"/>
    <mergeCell ref="AQ29:BB29"/>
    <mergeCell ref="BC29:BN29"/>
    <mergeCell ref="BO29:BZ29"/>
    <mergeCell ref="CA29:CL29"/>
    <mergeCell ref="CM29:CX29"/>
    <mergeCell ref="B28:AP28"/>
    <mergeCell ref="AQ28:BB28"/>
    <mergeCell ref="BC28:BN28"/>
    <mergeCell ref="BO28:BZ28"/>
    <mergeCell ref="CA28:CL28"/>
    <mergeCell ref="CM28:CX28"/>
    <mergeCell ref="B27:AP27"/>
    <mergeCell ref="AQ27:BB27"/>
    <mergeCell ref="BC27:BN27"/>
    <mergeCell ref="BO27:BZ27"/>
    <mergeCell ref="CA27:CL27"/>
    <mergeCell ref="CM27:CX27"/>
    <mergeCell ref="B26:AP26"/>
    <mergeCell ref="AQ26:BB26"/>
    <mergeCell ref="BC26:BN26"/>
    <mergeCell ref="BO26:BZ26"/>
    <mergeCell ref="CA26:CL26"/>
    <mergeCell ref="CM26:CX26"/>
    <mergeCell ref="B25:AP25"/>
    <mergeCell ref="AQ25:BB25"/>
    <mergeCell ref="BC25:BN25"/>
    <mergeCell ref="BO25:BZ25"/>
    <mergeCell ref="CA25:CL25"/>
    <mergeCell ref="CM25:CX25"/>
    <mergeCell ref="B24:AP24"/>
    <mergeCell ref="AQ24:BB24"/>
    <mergeCell ref="BC24:BN24"/>
    <mergeCell ref="BO24:BZ24"/>
    <mergeCell ref="CA24:CL24"/>
    <mergeCell ref="CM24:CX24"/>
    <mergeCell ref="B23:AP23"/>
    <mergeCell ref="AQ23:BB23"/>
    <mergeCell ref="BC23:BN23"/>
    <mergeCell ref="BO23:BZ23"/>
    <mergeCell ref="CA23:CL23"/>
    <mergeCell ref="CM23:CX23"/>
    <mergeCell ref="B22:AP22"/>
    <mergeCell ref="AQ22:BB22"/>
    <mergeCell ref="BC22:BN22"/>
    <mergeCell ref="BO22:BZ22"/>
    <mergeCell ref="CA22:CL22"/>
    <mergeCell ref="CM22:CX22"/>
    <mergeCell ref="B21:AP21"/>
    <mergeCell ref="AQ21:BB21"/>
    <mergeCell ref="BC21:BN21"/>
    <mergeCell ref="BO21:BZ21"/>
    <mergeCell ref="CA21:CL21"/>
    <mergeCell ref="CM21:CX21"/>
    <mergeCell ref="B20:AP20"/>
    <mergeCell ref="AQ20:BB20"/>
    <mergeCell ref="BC20:BN20"/>
    <mergeCell ref="BO20:BZ20"/>
    <mergeCell ref="CA20:CL20"/>
    <mergeCell ref="CM20:CX20"/>
    <mergeCell ref="B19:AP19"/>
    <mergeCell ref="AQ19:BB19"/>
    <mergeCell ref="BC19:BN19"/>
    <mergeCell ref="BO19:BZ19"/>
    <mergeCell ref="CA19:CL19"/>
    <mergeCell ref="CM19:CX19"/>
    <mergeCell ref="B18:AP18"/>
    <mergeCell ref="AQ18:BB18"/>
    <mergeCell ref="BC18:BN18"/>
    <mergeCell ref="BO18:BZ18"/>
    <mergeCell ref="CA18:CL18"/>
    <mergeCell ref="CM18:CX18"/>
    <mergeCell ref="B17:AP17"/>
    <mergeCell ref="AQ17:BB17"/>
    <mergeCell ref="BC17:BN17"/>
    <mergeCell ref="BO17:BZ17"/>
    <mergeCell ref="CA17:CL17"/>
    <mergeCell ref="CM17:CX17"/>
    <mergeCell ref="B16:AP16"/>
    <mergeCell ref="AQ16:BB16"/>
    <mergeCell ref="BC16:BN16"/>
    <mergeCell ref="BO16:BZ16"/>
    <mergeCell ref="CA16:CL16"/>
    <mergeCell ref="CM16:CX16"/>
    <mergeCell ref="B15:AP15"/>
    <mergeCell ref="AQ15:BB15"/>
    <mergeCell ref="BC15:BN15"/>
    <mergeCell ref="BO15:BZ15"/>
    <mergeCell ref="CA15:CL15"/>
    <mergeCell ref="CM15:CX15"/>
    <mergeCell ref="B14:AP14"/>
    <mergeCell ref="AQ14:BB14"/>
    <mergeCell ref="BC14:BN14"/>
    <mergeCell ref="BO14:BZ14"/>
    <mergeCell ref="CA14:CL14"/>
    <mergeCell ref="CM14:CX14"/>
    <mergeCell ref="B13:AP13"/>
    <mergeCell ref="AQ13:BB13"/>
    <mergeCell ref="BC13:BN13"/>
    <mergeCell ref="BO13:BZ13"/>
    <mergeCell ref="CA13:CL13"/>
    <mergeCell ref="CM13:CX13"/>
    <mergeCell ref="B12:AP12"/>
    <mergeCell ref="AQ12:BB12"/>
    <mergeCell ref="BC12:BN12"/>
    <mergeCell ref="BO12:BZ12"/>
    <mergeCell ref="CA12:CL12"/>
    <mergeCell ref="CM12:CX12"/>
    <mergeCell ref="CM10:CX10"/>
    <mergeCell ref="B11:AP11"/>
    <mergeCell ref="AQ11:BB11"/>
    <mergeCell ref="BC11:BN11"/>
    <mergeCell ref="BO11:BZ11"/>
    <mergeCell ref="CA11:CL11"/>
    <mergeCell ref="CM11:CX11"/>
    <mergeCell ref="A3:CX3"/>
    <mergeCell ref="I5:CP5"/>
    <mergeCell ref="I6:CP6"/>
    <mergeCell ref="A9:AP9"/>
    <mergeCell ref="AQ9:CX9"/>
    <mergeCell ref="A10:AP10"/>
    <mergeCell ref="AQ10:BB10"/>
    <mergeCell ref="BC10:BN10"/>
    <mergeCell ref="BO10:BZ10"/>
    <mergeCell ref="CA10:CL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2014-03-07T05:26:47Z</cp:lastPrinted>
  <dcterms:created xsi:type="dcterms:W3CDTF">2011-01-11T10:25:48Z</dcterms:created>
  <dcterms:modified xsi:type="dcterms:W3CDTF">2014-03-07T05:31:01Z</dcterms:modified>
  <cp:category/>
  <cp:version/>
  <cp:contentType/>
  <cp:contentStatus/>
</cp:coreProperties>
</file>